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528"/>
  <workbookPr/>
  <mc:AlternateContent xmlns:mc="http://schemas.openxmlformats.org/markup-compatibility/2006">
    <mc:Choice Requires="x15">
      <x15ac:absPath xmlns:x15ac="http://schemas.microsoft.com/office/spreadsheetml/2010/11/ac" url="C:\Users\Liane Houseknecht\Desktop\Liane\RAD\website\"/>
    </mc:Choice>
  </mc:AlternateContent>
  <bookViews>
    <workbookView xWindow="0" yWindow="0" windowWidth="28800" windowHeight="10968" tabRatio="500" firstSheet="3" activeTab="3" xr2:uid="{00000000-000D-0000-FFFF-FFFF00000000}"/>
  </bookViews>
  <sheets>
    <sheet name="No Debt" sheetId="1" state="hidden" r:id="rId1"/>
    <sheet name="Debt RAD units only" sheetId="2" state="hidden" r:id="rId2"/>
    <sheet name="Debt with RAD + Other units" sheetId="3" state="hidden" r:id="rId3"/>
    <sheet name="Instructions" sheetId="5" r:id="rId4"/>
    <sheet name="OCAF Adjustment Worksheet" sheetId="4" r:id="rId5"/>
  </sheets>
  <definedNames>
    <definedName name="_xlnm.Print_Area" localSheetId="4">'OCAF Adjustment Worksheet'!$A$11:$F$84</definedName>
  </definedNames>
  <calcPr calcId="171027" concurrentCalc="0"/>
  <extLst>
    <ext xmlns:x14="http://schemas.microsoft.com/office/spreadsheetml/2009/9/main" uri="{79F54976-1DA5-4618-B147-4CDE4B953A38}">
      <x14:workbookPr defaultImageDpi="32767"/>
    </ext>
  </extLst>
</workbook>
</file>

<file path=xl/calcChain.xml><?xml version="1.0" encoding="utf-8"?>
<calcChain xmlns="http://schemas.openxmlformats.org/spreadsheetml/2006/main">
  <c r="E15" i="4" l="1"/>
  <c r="E16" i="4"/>
  <c r="E17" i="4"/>
  <c r="E18" i="4"/>
  <c r="E19" i="4"/>
  <c r="E20" i="4"/>
  <c r="E21" i="4"/>
  <c r="E22" i="4"/>
  <c r="E23" i="4"/>
  <c r="E24" i="4"/>
  <c r="E25" i="4"/>
  <c r="E26" i="4"/>
  <c r="E27" i="4"/>
  <c r="E28" i="4"/>
  <c r="E58" i="4"/>
  <c r="D82" i="4"/>
  <c r="D81" i="4"/>
  <c r="D80" i="4"/>
  <c r="D79" i="4"/>
  <c r="D78" i="4"/>
  <c r="D77" i="4"/>
  <c r="D76" i="4"/>
  <c r="D75" i="4"/>
  <c r="D74" i="4"/>
  <c r="D73" i="4"/>
  <c r="D72" i="4"/>
  <c r="D71" i="4"/>
  <c r="D70" i="4"/>
  <c r="D69" i="4"/>
  <c r="C69" i="4"/>
  <c r="C70" i="4"/>
  <c r="C71" i="4"/>
  <c r="C72" i="4"/>
  <c r="C73" i="4"/>
  <c r="C74" i="4"/>
  <c r="C75" i="4"/>
  <c r="C76" i="4"/>
  <c r="C77" i="4"/>
  <c r="C78" i="4"/>
  <c r="C79" i="4"/>
  <c r="C80" i="4"/>
  <c r="C81" i="4"/>
  <c r="C82" i="4"/>
  <c r="B82" i="4"/>
  <c r="B81" i="4"/>
  <c r="B80" i="4"/>
  <c r="B79" i="4"/>
  <c r="B78" i="4"/>
  <c r="B77" i="4"/>
  <c r="B76" i="4"/>
  <c r="B75" i="4"/>
  <c r="D13" i="2"/>
  <c r="D47" i="2"/>
  <c r="C14" i="2"/>
  <c r="E13" i="3"/>
  <c r="E14" i="3"/>
  <c r="E8" i="3"/>
  <c r="E9" i="3"/>
  <c r="E10" i="3"/>
  <c r="E11" i="3"/>
  <c r="E12" i="3"/>
  <c r="E16" i="3"/>
  <c r="E22" i="3"/>
  <c r="E26" i="3"/>
  <c r="E28" i="3"/>
  <c r="E32" i="3"/>
  <c r="E34" i="3"/>
  <c r="E38" i="3"/>
  <c r="E40" i="3"/>
  <c r="E42" i="3"/>
  <c r="E44" i="3"/>
  <c r="E46" i="3"/>
  <c r="D59" i="3"/>
  <c r="E59" i="3"/>
  <c r="C59" i="3"/>
  <c r="F59" i="3"/>
  <c r="D58" i="3"/>
  <c r="E58" i="3"/>
  <c r="C58" i="3"/>
  <c r="F58" i="3"/>
  <c r="C29" i="4"/>
  <c r="E34" i="4"/>
  <c r="E8" i="2"/>
  <c r="E9" i="2"/>
  <c r="E10" i="2"/>
  <c r="E11" i="2"/>
  <c r="E12" i="2"/>
  <c r="D46" i="2"/>
  <c r="D45" i="2"/>
  <c r="D44" i="2"/>
  <c r="D43" i="2"/>
  <c r="D42" i="2"/>
  <c r="E8" i="1"/>
  <c r="E9" i="1"/>
  <c r="E10" i="1"/>
  <c r="E11" i="1"/>
  <c r="E12" i="1"/>
  <c r="E13" i="1"/>
  <c r="E15" i="1"/>
  <c r="E19" i="1"/>
  <c r="E23" i="1"/>
  <c r="E27" i="1"/>
  <c r="E29" i="1"/>
  <c r="D40" i="1"/>
  <c r="E40" i="1"/>
  <c r="D39" i="1"/>
  <c r="E39" i="1"/>
  <c r="D38" i="1"/>
  <c r="E38" i="1"/>
  <c r="D37" i="1"/>
  <c r="E37" i="1"/>
  <c r="D36" i="1"/>
  <c r="E36" i="1"/>
  <c r="B74" i="4"/>
  <c r="B73" i="4"/>
  <c r="B72" i="4"/>
  <c r="B71" i="4"/>
  <c r="B70" i="4"/>
  <c r="B69" i="4"/>
  <c r="G15" i="3"/>
  <c r="B59" i="3"/>
  <c r="B58" i="3"/>
  <c r="B57" i="3"/>
  <c r="B56" i="3"/>
  <c r="B55" i="3"/>
  <c r="B54" i="3"/>
  <c r="B53" i="3"/>
  <c r="C15" i="3"/>
  <c r="E18" i="3"/>
  <c r="F18" i="3"/>
  <c r="C53" i="3"/>
  <c r="D53" i="3"/>
  <c r="E53" i="3"/>
  <c r="F53" i="3"/>
  <c r="C54" i="3"/>
  <c r="D54" i="3"/>
  <c r="E54" i="3"/>
  <c r="F54" i="3"/>
  <c r="C55" i="3"/>
  <c r="D55" i="3"/>
  <c r="E55" i="3"/>
  <c r="F55" i="3"/>
  <c r="C56" i="3"/>
  <c r="D56" i="3"/>
  <c r="E56" i="3"/>
  <c r="F56" i="3"/>
  <c r="C57" i="3"/>
  <c r="D57" i="3"/>
  <c r="E57" i="3"/>
  <c r="F57" i="3"/>
  <c r="F61" i="3"/>
  <c r="C42" i="2"/>
  <c r="C43" i="2"/>
  <c r="C44" i="2"/>
  <c r="C45" i="2"/>
  <c r="C46" i="2"/>
  <c r="C47" i="2"/>
  <c r="F36" i="1"/>
  <c r="C36" i="1"/>
  <c r="G36" i="1"/>
  <c r="F37" i="1"/>
  <c r="C37" i="1"/>
  <c r="G37" i="1"/>
  <c r="F38" i="1"/>
  <c r="C38" i="1"/>
  <c r="G38" i="1"/>
  <c r="F39" i="1"/>
  <c r="C39" i="1"/>
  <c r="G39" i="1"/>
  <c r="F40" i="1"/>
  <c r="C40" i="1"/>
  <c r="G40" i="1"/>
  <c r="D41" i="1"/>
  <c r="E41" i="1"/>
  <c r="F41" i="1"/>
  <c r="C41" i="1"/>
  <c r="G41" i="1"/>
  <c r="E43" i="1"/>
  <c r="C83" i="4"/>
  <c r="E30" i="4"/>
  <c r="E38" i="4"/>
  <c r="E42" i="4"/>
  <c r="E44" i="4"/>
  <c r="E48" i="4"/>
  <c r="E50" i="4"/>
  <c r="E54" i="4"/>
  <c r="E56" i="4"/>
  <c r="E60" i="4"/>
  <c r="E62" i="4"/>
  <c r="E13" i="2"/>
  <c r="E15" i="2"/>
  <c r="E19" i="2"/>
  <c r="E23" i="2"/>
  <c r="E27" i="2"/>
  <c r="E29" i="2"/>
  <c r="E33" i="2"/>
  <c r="E35" i="2"/>
  <c r="E81" i="4"/>
  <c r="E78" i="4"/>
  <c r="E75" i="4"/>
  <c r="E73" i="4"/>
  <c r="E70" i="4"/>
  <c r="E82" i="4"/>
  <c r="E79" i="4"/>
  <c r="E77" i="4"/>
  <c r="E74" i="4"/>
  <c r="E71" i="4"/>
  <c r="E69" i="4"/>
  <c r="E80" i="4"/>
  <c r="E72" i="4"/>
  <c r="E76" i="4"/>
  <c r="E47" i="2"/>
  <c r="F47" i="2"/>
  <c r="G47" i="2"/>
  <c r="E45" i="2"/>
  <c r="F45" i="2"/>
  <c r="G45" i="2"/>
  <c r="E43" i="2"/>
  <c r="F43" i="2"/>
  <c r="G43" i="2"/>
  <c r="E46" i="2"/>
  <c r="F46" i="2"/>
  <c r="G46" i="2"/>
  <c r="E44" i="2"/>
  <c r="F44" i="2"/>
  <c r="G44" i="2"/>
  <c r="E42" i="2"/>
  <c r="F42" i="2"/>
  <c r="G42" i="2"/>
  <c r="E49" i="2"/>
  <c r="F73" i="4"/>
  <c r="G19" i="4"/>
  <c r="G15" i="4"/>
  <c r="F69" i="4"/>
  <c r="F79" i="4"/>
  <c r="G25" i="4"/>
  <c r="G21" i="4"/>
  <c r="F75" i="4"/>
  <c r="G23" i="4"/>
  <c r="F77" i="4"/>
  <c r="G22" i="4"/>
  <c r="F76" i="4"/>
  <c r="G17" i="4"/>
  <c r="F71" i="4"/>
  <c r="F82" i="4"/>
  <c r="G28" i="4"/>
  <c r="F78" i="4"/>
  <c r="G24" i="4"/>
  <c r="G26" i="4"/>
  <c r="F80" i="4"/>
  <c r="G18" i="4"/>
  <c r="F72" i="4"/>
  <c r="F74" i="4"/>
  <c r="G20" i="4"/>
  <c r="F70" i="4"/>
  <c r="G16" i="4"/>
  <c r="G27" i="4"/>
  <c r="F81" i="4"/>
  <c r="F84" i="4"/>
</calcChain>
</file>

<file path=xl/sharedStrings.xml><?xml version="1.0" encoding="utf-8"?>
<sst xmlns="http://schemas.openxmlformats.org/spreadsheetml/2006/main" count="226" uniqueCount="140">
  <si>
    <t>No Debt Service</t>
  </si>
  <si>
    <t>This worksheet should be used if a RAD property has no debt service.</t>
  </si>
  <si>
    <t>Step 1: Determine Current RAD Rents</t>
  </si>
  <si>
    <t>(A)</t>
  </si>
  <si>
    <t>(B)</t>
  </si>
  <si>
    <t>(C)</t>
  </si>
  <si>
    <t>(D)</t>
  </si>
  <si>
    <t>Bedroom Size</t>
  </si>
  <si>
    <t># of RAD Units</t>
  </si>
  <si>
    <t>Current RAD Section 8 Contract Rents</t>
  </si>
  <si>
    <r>
      <rPr>
        <b/>
        <sz val="11"/>
        <color theme="1"/>
        <rFont val="Calibri"/>
        <family val="2"/>
        <scheme val="minor"/>
      </rPr>
      <t>Current Monthly RAD Section 8 Rent Potential</t>
    </r>
    <r>
      <rPr>
        <sz val="12"/>
        <color theme="1"/>
        <rFont val="Calibri"/>
        <family val="2"/>
        <scheme val="minor"/>
      </rPr>
      <t xml:space="preserve">
(B x C)</t>
    </r>
  </si>
  <si>
    <t>0BR</t>
  </si>
  <si>
    <t>1BR</t>
  </si>
  <si>
    <t>2BR</t>
  </si>
  <si>
    <t>3BR</t>
  </si>
  <si>
    <t>4BR</t>
  </si>
  <si>
    <t>6BR</t>
  </si>
  <si>
    <t>(E) Total Monthly RAD Rent Potential (Total of Column D)</t>
  </si>
  <si>
    <t>Step 2: Calculate Increase Factor Adjusted by OCAF</t>
  </si>
  <si>
    <t>(F) Annual RAD Rent Potential (E x 12)</t>
  </si>
  <si>
    <t>(G) OCAF Adjustment</t>
  </si>
  <si>
    <t>(H) RAD Rents Multipled by Published OCAF (F x G)</t>
  </si>
  <si>
    <t>(I) Rent Reasonableness (Total Annual Potential)</t>
  </si>
  <si>
    <t>(J) Lesser of (H) or (I)</t>
  </si>
  <si>
    <r>
      <t xml:space="preserve">(K) Increase Factor (J </t>
    </r>
    <r>
      <rPr>
        <sz val="11"/>
        <color theme="1"/>
        <rFont val="Calibri"/>
        <family val="2"/>
      </rPr>
      <t>÷ F)</t>
    </r>
  </si>
  <si>
    <t>Step 3: Calculate OCAF Adjusted Contract Rent Potential</t>
  </si>
  <si>
    <t>(L)</t>
  </si>
  <si>
    <t>(M)</t>
  </si>
  <si>
    <t>(N)</t>
  </si>
  <si>
    <t>(O)</t>
  </si>
  <si>
    <t>(P)</t>
  </si>
  <si>
    <t>(Q)</t>
  </si>
  <si>
    <t># of Units</t>
  </si>
  <si>
    <r>
      <rPr>
        <b/>
        <sz val="11"/>
        <color theme="1"/>
        <rFont val="Calibri"/>
        <family val="2"/>
        <scheme val="minor"/>
      </rPr>
      <t>OCAF Adjusted Rent</t>
    </r>
    <r>
      <rPr>
        <sz val="12"/>
        <color theme="1"/>
        <rFont val="Calibri"/>
        <family val="2"/>
        <scheme val="minor"/>
      </rPr>
      <t xml:space="preserve">
(K x N)</t>
    </r>
  </si>
  <si>
    <r>
      <rPr>
        <b/>
        <sz val="11"/>
        <color theme="1"/>
        <rFont val="Calibri"/>
        <family val="2"/>
        <scheme val="minor"/>
      </rPr>
      <t>Annual Adjusted Rent</t>
    </r>
    <r>
      <rPr>
        <sz val="12"/>
        <color theme="1"/>
        <rFont val="Calibri"/>
        <family val="2"/>
        <scheme val="minor"/>
      </rPr>
      <t xml:space="preserve">
(O x 12)</t>
    </r>
  </si>
  <si>
    <r>
      <t xml:space="preserve">Adjusted Annual Rent Potential
</t>
    </r>
    <r>
      <rPr>
        <sz val="12"/>
        <color theme="1"/>
        <rFont val="Calibri"/>
        <family val="2"/>
        <scheme val="minor"/>
      </rPr>
      <t>(P x M)</t>
    </r>
  </si>
  <si>
    <t>(R) Annual Adjusted Rent Potential (total of Column Q)</t>
  </si>
  <si>
    <t>Debt w. RAD Units = Total Units</t>
  </si>
  <si>
    <t>This worksheet should be used if a RAD property has debt AND if the number of RAD units is the same as the number of total units.</t>
  </si>
  <si>
    <t>(G) Total Annual Debt Service</t>
  </si>
  <si>
    <t>(H) Annual RAD Rent Potential Less Debt Service (F-G)</t>
  </si>
  <si>
    <t>(I) OCAF Adjustment</t>
  </si>
  <si>
    <t>(J) RAD Rents Less Debt Multipled by OCAF (H x I)</t>
  </si>
  <si>
    <t>(K) Adjusted RAD Rent Potential (J + G)</t>
  </si>
  <si>
    <t>(L) Rent Reasonableness (Total Annual Potential)</t>
  </si>
  <si>
    <t>(M) Lesser of (K) or (L)</t>
  </si>
  <si>
    <r>
      <t xml:space="preserve">(N) Increase Factor (M </t>
    </r>
    <r>
      <rPr>
        <sz val="11"/>
        <color theme="1"/>
        <rFont val="Calibri"/>
        <family val="2"/>
      </rPr>
      <t>÷ F)</t>
    </r>
  </si>
  <si>
    <t>(R)</t>
  </si>
  <si>
    <t>(S)</t>
  </si>
  <si>
    <t>(T)</t>
  </si>
  <si>
    <r>
      <rPr>
        <b/>
        <sz val="11"/>
        <color theme="1"/>
        <rFont val="Calibri"/>
        <family val="2"/>
        <scheme val="minor"/>
      </rPr>
      <t>OCAF Adjusted Rent</t>
    </r>
    <r>
      <rPr>
        <sz val="12"/>
        <color theme="1"/>
        <rFont val="Calibri"/>
        <family val="2"/>
        <scheme val="minor"/>
      </rPr>
      <t xml:space="preserve">
(N x Q)</t>
    </r>
  </si>
  <si>
    <r>
      <rPr>
        <b/>
        <sz val="11"/>
        <color theme="1"/>
        <rFont val="Calibri"/>
        <family val="2"/>
        <scheme val="minor"/>
      </rPr>
      <t>Annual Adjusted Rent</t>
    </r>
    <r>
      <rPr>
        <sz val="12"/>
        <color theme="1"/>
        <rFont val="Calibri"/>
        <family val="2"/>
        <scheme val="minor"/>
      </rPr>
      <t xml:space="preserve">
(R x 12)</t>
    </r>
  </si>
  <si>
    <r>
      <t xml:space="preserve">Adjusted Annual Rent Potential
</t>
    </r>
    <r>
      <rPr>
        <sz val="12"/>
        <color theme="1"/>
        <rFont val="Calibri"/>
        <family val="2"/>
        <scheme val="minor"/>
      </rPr>
      <t>(P x S)</t>
    </r>
  </si>
  <si>
    <t>(U) Annual Adjusted Rent Potential (total of Column T)</t>
  </si>
  <si>
    <t>Step 1: Enter Current RAD Rents</t>
  </si>
  <si>
    <t>Sources:</t>
  </si>
  <si>
    <t>Initial: HAP</t>
  </si>
  <si>
    <t>Subsequent: ???</t>
  </si>
  <si>
    <t>Fed Register</t>
  </si>
  <si>
    <t>New Fields:</t>
  </si>
  <si>
    <t>Date</t>
  </si>
  <si>
    <t>Effective Date of Rent Increase</t>
  </si>
  <si>
    <t>Project Name</t>
  </si>
  <si>
    <t>PHA Name</t>
  </si>
  <si>
    <t>City, State, ZIP</t>
  </si>
  <si>
    <t>Debt w. Partial RAD Units</t>
  </si>
  <si>
    <t>This worksheet should be used if a RAD property has debt AND RAD units comprise a portion of the total units in the property</t>
  </si>
  <si>
    <t>(G)</t>
  </si>
  <si>
    <t>(E)</t>
  </si>
  <si>
    <t>Reasonable Rents</t>
  </si>
  <si>
    <t>(G) Total Monthly RAD Rent Potential (Total of Column D)</t>
  </si>
  <si>
    <t>(H) Total Number of Units in the Property</t>
  </si>
  <si>
    <t xml:space="preserve">   *Confirm that this number is correct</t>
  </si>
  <si>
    <t>(I) Annual RAD Rent Potential (E x 12)</t>
  </si>
  <si>
    <t>(J) Total Annual Rent Potential for Non-RAD Units</t>
  </si>
  <si>
    <t>(K) Total Annual Project Rent Potential (I + J)</t>
  </si>
  <si>
    <r>
      <t xml:space="preserve">(L) RAD Percentage of Total Project Rent Potential (I </t>
    </r>
    <r>
      <rPr>
        <sz val="11"/>
        <color theme="1"/>
        <rFont val="Calibri"/>
        <family val="2"/>
      </rPr>
      <t>÷</t>
    </r>
    <r>
      <rPr>
        <sz val="9.35"/>
        <color theme="1"/>
        <rFont val="Calibri"/>
        <family val="2"/>
      </rPr>
      <t xml:space="preserve"> K)</t>
    </r>
  </si>
  <si>
    <t>(N) RAD Debt Service Share (L x M)</t>
  </si>
  <si>
    <t>(O) Annual RAD Rent Potential Less RAD Debt Service (I-N)</t>
  </si>
  <si>
    <t>(P) OCAF Adjustment</t>
  </si>
  <si>
    <t>(Q) RAD Rents Less Debt Multipled by OCAF (O x P)</t>
  </si>
  <si>
    <t>(R) Adjusted RAD Rent Potential (J + G)</t>
  </si>
  <si>
    <t>(S) Rent Reasonableness (Total Annual Potential)</t>
  </si>
  <si>
    <t>(T) Lesser of (R) or (S)</t>
  </si>
  <si>
    <r>
      <t xml:space="preserve">(U) Increase Factor (T </t>
    </r>
    <r>
      <rPr>
        <sz val="11"/>
        <color theme="1"/>
        <rFont val="Calibri"/>
        <family val="2"/>
      </rPr>
      <t>÷ I)</t>
    </r>
  </si>
  <si>
    <t>Step 3: Calculate OCAF Adjusted Contract Rent Potential for RAD Units ONLY</t>
  </si>
  <si>
    <t>(V)</t>
  </si>
  <si>
    <t>(W)</t>
  </si>
  <si>
    <t>(X)</t>
  </si>
  <si>
    <t>(Y)</t>
  </si>
  <si>
    <t>(Z)</t>
  </si>
  <si>
    <r>
      <rPr>
        <b/>
        <sz val="11"/>
        <color theme="1"/>
        <rFont val="Calibri"/>
        <family val="2"/>
        <scheme val="minor"/>
      </rPr>
      <t>OCAF Adjusted Rent</t>
    </r>
    <r>
      <rPr>
        <sz val="12"/>
        <color theme="1"/>
        <rFont val="Calibri"/>
        <family val="2"/>
        <scheme val="minor"/>
      </rPr>
      <t xml:space="preserve">
(U x X)</t>
    </r>
  </si>
  <si>
    <r>
      <rPr>
        <b/>
        <sz val="11"/>
        <color theme="1"/>
        <rFont val="Calibri"/>
        <family val="2"/>
        <scheme val="minor"/>
      </rPr>
      <t>Annual RAD Adjusted Rent</t>
    </r>
    <r>
      <rPr>
        <sz val="12"/>
        <color theme="1"/>
        <rFont val="Calibri"/>
        <family val="2"/>
        <scheme val="minor"/>
      </rPr>
      <t xml:space="preserve">
(W x Y x 12)</t>
    </r>
  </si>
  <si>
    <t>(AA)) Annual Adjusted Rent Potential (total of Column Z)</t>
  </si>
  <si>
    <t>5BR</t>
  </si>
  <si>
    <t># of Non-RAD Dwelling Units at the Property</t>
  </si>
  <si>
    <t xml:space="preserve">(M) Total Annual Debt Service; Enter Zero if no Debt </t>
  </si>
  <si>
    <t>Add more Rows</t>
  </si>
  <si>
    <t>Allow change to description of BR Size</t>
  </si>
  <si>
    <t>1BR-a</t>
  </si>
  <si>
    <t>2BR-a</t>
  </si>
  <si>
    <t>3BR-a</t>
  </si>
  <si>
    <t>4BR-a</t>
  </si>
  <si>
    <t>5BR-a</t>
  </si>
  <si>
    <t>6BR-a</t>
  </si>
  <si>
    <t>0BR-a</t>
  </si>
  <si>
    <t>PHA Name:</t>
  </si>
  <si>
    <r>
      <rPr>
        <b/>
        <sz val="11"/>
        <color theme="1"/>
        <rFont val="Calibri"/>
        <family val="2"/>
        <scheme val="minor"/>
      </rPr>
      <t>OCAF Adjusted Rent</t>
    </r>
    <r>
      <rPr>
        <sz val="12"/>
        <color theme="1"/>
        <rFont val="Calibri"/>
        <family val="2"/>
        <scheme val="minor"/>
      </rPr>
      <t xml:space="preserve">
(U x AA)</t>
    </r>
  </si>
  <si>
    <r>
      <rPr>
        <b/>
        <sz val="11"/>
        <color theme="1"/>
        <rFont val="Calibri"/>
        <family val="2"/>
        <scheme val="minor"/>
      </rPr>
      <t>Annual RAD Adjusted Rent</t>
    </r>
    <r>
      <rPr>
        <sz val="12"/>
        <color theme="1"/>
        <rFont val="Calibri"/>
        <family val="2"/>
        <scheme val="minor"/>
      </rPr>
      <t xml:space="preserve">
(Z x AB x 12)</t>
    </r>
  </si>
  <si>
    <t>Reasonable         Rents</t>
  </si>
  <si>
    <t>Project Name:</t>
  </si>
  <si>
    <t>Year:</t>
  </si>
  <si>
    <t>Bedroom         Size</t>
  </si>
  <si>
    <t>Number of RAD Units</t>
  </si>
  <si>
    <t>Current RAD Section 8 PBV Contract Rents</t>
  </si>
  <si>
    <t>(F) Total Monthly RAD Rent Potential (Total of Column D)</t>
  </si>
  <si>
    <t>(G) Total Number of Non-RAD Residential Units in property</t>
  </si>
  <si>
    <t xml:space="preserve">(M) Total Annual Hard Debt Service; Enter Zero if no Debt </t>
  </si>
  <si>
    <t>(AA)) Annual Adjusted Rent Potential (total of Column AZ)</t>
  </si>
  <si>
    <t xml:space="preserve">If property has Hard Debt, Enter the Annual Debt Service for Hard Debt at (M) (Green Cell). </t>
  </si>
  <si>
    <t>If there are Non-RAD units, enter the total number of Non-RAD units at (G) and Rent Potential for Non-RAD Units at (J) (Blue Cells).</t>
  </si>
  <si>
    <t>-</t>
  </si>
  <si>
    <t>Enter data for all orange cells.  In addition:</t>
  </si>
  <si>
    <t>INSTRUCTIONS</t>
  </si>
  <si>
    <t xml:space="preserve"> 
For PHAs that are administering Project-Based Voucehrs (PBVs) contracts for properties that converted from public housing assistance through the Rental Assistance Demonstration (RAD) HUD is making this optional tool available to assist in making annual adjustments to the contract rents (i.e. rent to owner). </t>
  </si>
  <si>
    <t xml:space="preserve">RAD PBV OCAF Rent Adjustment Tool </t>
  </si>
  <si>
    <t>(I) Annual RAD Rent Potential ((F) x 12)</t>
  </si>
  <si>
    <t>(K) Total Annual Project Rent Potential (I+ J)</t>
  </si>
  <si>
    <r>
      <t>(L) RAD Percentage of Total Project Rent Potential (I</t>
    </r>
    <r>
      <rPr>
        <sz val="11"/>
        <color theme="1"/>
        <rFont val="Calibri"/>
        <family val="2"/>
      </rPr>
      <t>÷ K)</t>
    </r>
  </si>
  <si>
    <t>(O) Annual RAD Rent Potential Less RAD Debt Service (I - N)</t>
  </si>
  <si>
    <t>(Q) RAD Rents Less Debt Service Multipled by OCAF (O x P)</t>
  </si>
  <si>
    <t>(R) Adjusted RAD Rent Potential (N + Q)</t>
  </si>
  <si>
    <r>
      <t xml:space="preserve">(U) Increase Factor ((T-I) </t>
    </r>
    <r>
      <rPr>
        <sz val="12"/>
        <color theme="1"/>
        <rFont val="Calibri"/>
        <family val="2"/>
      </rPr>
      <t>÷ I)</t>
    </r>
  </si>
  <si>
    <t>Step 1: Enter Current RAD Units and Contract Rents as well as the determined "Reasonable Rents"</t>
  </si>
  <si>
    <r>
      <t xml:space="preserve">This RAD PBV OCAF Rent Adjustment Tool may be used by PHAs and Independent Entities to annually adjust contract rents. </t>
    </r>
    <r>
      <rPr>
        <u/>
        <sz val="10"/>
        <color theme="1"/>
        <rFont val="Calibri"/>
        <family val="2"/>
        <scheme val="minor"/>
      </rPr>
      <t>This is not a required worksheet, and should not be submitted to HUD</t>
    </r>
    <r>
      <rPr>
        <sz val="10"/>
        <color theme="1"/>
        <rFont val="Calibri"/>
        <family val="2"/>
        <scheme val="minor"/>
      </rPr>
      <t>.  However, HUD recommends that the PHA retain a copy of the methodology used to adjust the RAD contract rents for auditing purposes. Only the shaded cells need to be filled out; most of the cells will be automatically calculate</t>
    </r>
    <r>
      <rPr>
        <sz val="10"/>
        <rFont val="Calibri"/>
        <family val="2"/>
        <scheme val="minor"/>
      </rPr>
      <t xml:space="preserve">d. If the RAD PBV property is PHA-owned pursuant to 24 CFR 983.59, the HUD-approved independent entity will need to verify the rent-setting calculations. </t>
    </r>
  </si>
  <si>
    <t>www.federalregister.gov</t>
  </si>
  <si>
    <t>(P) Enter applciable state OCAF (search "OCAF" in the Federal Register)</t>
  </si>
  <si>
    <t>HAP Anniversary Date</t>
  </si>
  <si>
    <t>Per the RAD Notice and the HAP Contract,  the RAD contract rents are adjusted at each anniversary of the HAP contract by the Operating Cost Adjustment Factor (OCAF). 24 CFR  983.301 and 983.302 do not apply. For RAD PBV properties, contract rents are the lesser of reasonable rent and the OCAF-adjusted rent. HUD calculates and publishes the OCAF each year in the Federal Register.  The OCAF is applied to the portion of a contract rent not committed to debt service.  As a result, the rent adjustment can be more complex than simple multiplication. Further, the Federal Register notice states when the OCAF for each year takes effect - typically, a specified date in February. As a result, a contract with an anniversary date on January 1 or February 1 will usually use the OCAF for the prior year (e.g. a contract with a HAP anniversary date of January 1 will be adjusted on January 1 of 2018 by the 2017 OCAF).</t>
  </si>
  <si>
    <r>
      <t xml:space="preserve">RAD PBV OCAF Rent Adjustment Tool (Post-Closing)                                                 </t>
    </r>
    <r>
      <rPr>
        <sz val="8"/>
        <color theme="0"/>
        <rFont val="Calibri"/>
        <family val="2"/>
        <scheme val="minor"/>
      </rPr>
      <t xml:space="preserve">  v.11.1.17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</si>
</sst>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0;;;@"/>
    <numFmt numFmtId="166" formatCode="_(&quot;$&quot;* #,##0_);_(&quot;$&quot;* \(#,##0\);_(&quot;$&quot;* &quot;-&quot;??_);_(@_)"/>
    <numFmt numFmtId="167" formatCode="_(* #,##0_);_(* \(#,##0\);_(* &quot;-&quot;??_);_(@_)"/>
  </numFmts>
  <fonts count="20" x14ac:knownFonts="1">
    <font>
      <sz val="12"/>
      <color theme="1"/>
      <name val="Calibri"/>
      <family val="2"/>
      <scheme val="minor"/>
    </font>
    <font>
      <sz val="12"/>
      <color theme="1"/>
      <name val="Calibri"/>
      <family val="2"/>
      <scheme val="minor"/>
    </font>
    <font>
      <sz val="12"/>
      <color theme="1"/>
      <name val="Calibri"/>
      <family val="2"/>
      <scheme val="minor"/>
    </font>
    <font>
      <b/>
      <sz val="14"/>
      <color theme="0"/>
      <name val="Calibri"/>
      <family val="2"/>
      <scheme val="minor"/>
    </font>
    <font>
      <sz val="14"/>
      <color theme="0"/>
      <name val="Calibri"/>
      <family val="2"/>
      <scheme val="minor"/>
    </font>
    <font>
      <b/>
      <sz val="11"/>
      <color theme="1"/>
      <name val="Calibri"/>
      <family val="2"/>
      <scheme val="minor"/>
    </font>
    <font>
      <sz val="11"/>
      <color theme="0"/>
      <name val="Calibri"/>
      <family val="2"/>
      <scheme val="minor"/>
    </font>
    <font>
      <sz val="11"/>
      <color theme="1"/>
      <name val="Calibri"/>
      <family val="2"/>
    </font>
    <font>
      <i/>
      <sz val="11"/>
      <color theme="1"/>
      <name val="Calibri"/>
      <family val="2"/>
      <scheme val="minor"/>
    </font>
    <font>
      <sz val="9.35"/>
      <color theme="1"/>
      <name val="Calibri"/>
      <family val="2"/>
    </font>
    <font>
      <sz val="8"/>
      <name val="Calibri"/>
      <family val="2"/>
      <scheme val="minor"/>
    </font>
    <font>
      <sz val="10"/>
      <color theme="1"/>
      <name val="Calibri"/>
      <family val="2"/>
      <scheme val="minor"/>
    </font>
    <font>
      <sz val="10"/>
      <color rgb="FF000000"/>
      <name val="Calibri"/>
      <family val="2"/>
      <scheme val="minor"/>
    </font>
    <font>
      <u/>
      <sz val="10"/>
      <color theme="1"/>
      <name val="Calibri"/>
      <family val="2"/>
      <scheme val="minor"/>
    </font>
    <font>
      <sz val="12"/>
      <color theme="1"/>
      <name val="Calibri"/>
      <family val="2"/>
    </font>
    <font>
      <i/>
      <sz val="12"/>
      <color theme="1"/>
      <name val="Calibri"/>
      <family val="2"/>
      <scheme val="minor"/>
    </font>
    <font>
      <b/>
      <sz val="12"/>
      <color theme="1"/>
      <name val="Calibri"/>
      <family val="2"/>
      <scheme val="minor"/>
    </font>
    <font>
      <sz val="10"/>
      <name val="Calibri"/>
      <family val="2"/>
      <scheme val="minor"/>
    </font>
    <font>
      <u/>
      <sz val="12"/>
      <color theme="10"/>
      <name val="Calibri"/>
      <family val="2"/>
      <scheme val="minor"/>
    </font>
    <font>
      <sz val="8"/>
      <color theme="0"/>
      <name val="Calibri"/>
      <family val="2"/>
      <scheme val="minor"/>
    </font>
  </fonts>
  <fills count="11">
    <fill>
      <patternFill patternType="none"/>
    </fill>
    <fill>
      <patternFill patternType="gray125"/>
    </fill>
    <fill>
      <patternFill patternType="solid">
        <fgColor theme="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theme="0"/>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cellStyleXfs>
  <cellXfs count="119">
    <xf numFmtId="0" fontId="0" fillId="0" borderId="0" xfId="0"/>
    <xf numFmtId="0" fontId="4" fillId="2" borderId="0" xfId="0" applyFont="1" applyFill="1" applyAlignment="1">
      <alignment horizontal="center"/>
    </xf>
    <xf numFmtId="0" fontId="5" fillId="0" borderId="0" xfId="0" applyFont="1"/>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xf>
    <xf numFmtId="44" fontId="0" fillId="0" borderId="8" xfId="0" applyNumberFormat="1" applyBorder="1"/>
    <xf numFmtId="0" fontId="0" fillId="0" borderId="4" xfId="0" applyBorder="1" applyAlignment="1">
      <alignment horizontal="center"/>
    </xf>
    <xf numFmtId="44" fontId="0" fillId="3" borderId="5" xfId="0" applyNumberFormat="1" applyFill="1" applyBorder="1" applyProtection="1">
      <protection locked="0"/>
    </xf>
    <xf numFmtId="44" fontId="0" fillId="0" borderId="6" xfId="0" applyNumberFormat="1" applyBorder="1"/>
    <xf numFmtId="44" fontId="0" fillId="0" borderId="9" xfId="0" applyNumberFormat="1" applyBorder="1"/>
    <xf numFmtId="44" fontId="0" fillId="0" borderId="0" xfId="0" applyNumberFormat="1" applyBorder="1"/>
    <xf numFmtId="44" fontId="0" fillId="3" borderId="9" xfId="0" applyNumberFormat="1" applyFill="1" applyBorder="1" applyProtection="1">
      <protection locked="0"/>
    </xf>
    <xf numFmtId="0" fontId="0" fillId="0" borderId="5" xfId="0" applyBorder="1" applyAlignment="1">
      <alignment horizontal="center" vertical="center" wrapText="1"/>
    </xf>
    <xf numFmtId="0" fontId="5" fillId="0" borderId="6" xfId="0" applyFont="1" applyFill="1" applyBorder="1" applyAlignment="1">
      <alignment horizontal="center" vertical="center" wrapText="1"/>
    </xf>
    <xf numFmtId="165" fontId="0" fillId="0" borderId="0" xfId="0" applyNumberFormat="1" applyBorder="1" applyAlignment="1">
      <alignment horizontal="center"/>
    </xf>
    <xf numFmtId="165" fontId="0" fillId="0" borderId="5" xfId="0" applyNumberFormat="1" applyBorder="1" applyAlignment="1">
      <alignment horizontal="center"/>
    </xf>
    <xf numFmtId="44" fontId="0" fillId="0" borderId="5" xfId="0" applyNumberFormat="1" applyBorder="1"/>
    <xf numFmtId="0" fontId="0" fillId="0" borderId="0" xfId="0" applyFill="1" applyBorder="1" applyAlignment="1">
      <alignment horizontal="left"/>
    </xf>
    <xf numFmtId="44" fontId="0" fillId="0" borderId="0" xfId="1" applyFont="1" applyBorder="1"/>
    <xf numFmtId="44" fontId="0" fillId="0" borderId="8" xfId="1" applyFont="1" applyBorder="1"/>
    <xf numFmtId="44" fontId="0" fillId="0" borderId="5" xfId="1" applyFont="1" applyBorder="1"/>
    <xf numFmtId="44" fontId="0" fillId="0" borderId="6" xfId="1" applyFont="1" applyBorder="1"/>
    <xf numFmtId="44" fontId="0" fillId="4" borderId="9" xfId="0" applyNumberFormat="1" applyFill="1" applyBorder="1"/>
    <xf numFmtId="10" fontId="0" fillId="0" borderId="9" xfId="3" applyNumberFormat="1" applyFont="1" applyBorder="1"/>
    <xf numFmtId="10" fontId="0" fillId="3" borderId="9" xfId="0" applyNumberFormat="1" applyFill="1" applyBorder="1" applyProtection="1">
      <protection locked="0"/>
    </xf>
    <xf numFmtId="0" fontId="0" fillId="3" borderId="5" xfId="0" applyFill="1" applyBorder="1" applyAlignment="1" applyProtection="1">
      <alignment horizontal="center"/>
      <protection locked="0"/>
    </xf>
    <xf numFmtId="44" fontId="0" fillId="3" borderId="5" xfId="0" applyNumberFormat="1" applyFill="1" applyBorder="1" applyAlignment="1" applyProtection="1">
      <alignment horizontal="center"/>
      <protection locked="0"/>
    </xf>
    <xf numFmtId="0" fontId="3" fillId="2" borderId="0" xfId="0" applyFont="1" applyFill="1" applyAlignment="1">
      <alignment horizontal="left"/>
    </xf>
    <xf numFmtId="0" fontId="5" fillId="0" borderId="4" xfId="0" applyFont="1" applyFill="1" applyBorder="1" applyAlignment="1">
      <alignment horizontal="center" vertical="center" wrapText="1"/>
    </xf>
    <xf numFmtId="0" fontId="0" fillId="0" borderId="0" xfId="0" applyBorder="1" applyAlignment="1">
      <alignment horizontal="center"/>
    </xf>
    <xf numFmtId="0" fontId="0" fillId="0" borderId="0" xfId="0" applyFill="1" applyBorder="1"/>
    <xf numFmtId="44" fontId="0" fillId="0" borderId="0" xfId="0" applyNumberFormat="1" applyFill="1" applyBorder="1"/>
    <xf numFmtId="166" fontId="0" fillId="0" borderId="9" xfId="0" applyNumberFormat="1" applyBorder="1"/>
    <xf numFmtId="0" fontId="0" fillId="0" borderId="0" xfId="0" applyBorder="1" applyAlignment="1">
      <alignment horizontal="left"/>
    </xf>
    <xf numFmtId="1" fontId="0" fillId="0" borderId="9" xfId="0" applyNumberFormat="1" applyBorder="1"/>
    <xf numFmtId="164" fontId="0" fillId="0" borderId="0" xfId="3" applyNumberFormat="1" applyFont="1"/>
    <xf numFmtId="0" fontId="8" fillId="0" borderId="0" xfId="0" applyFont="1" applyBorder="1"/>
    <xf numFmtId="1" fontId="0" fillId="0" borderId="0" xfId="0" applyNumberFormat="1" applyBorder="1"/>
    <xf numFmtId="44" fontId="0" fillId="0" borderId="0" xfId="0" applyNumberFormat="1"/>
    <xf numFmtId="9" fontId="0" fillId="0" borderId="9" xfId="0" applyNumberFormat="1" applyBorder="1"/>
    <xf numFmtId="166" fontId="0" fillId="5" borderId="9" xfId="0" applyNumberFormat="1" applyFill="1" applyBorder="1"/>
    <xf numFmtId="166" fontId="0" fillId="0" borderId="0" xfId="0" applyNumberFormat="1" applyBorder="1"/>
    <xf numFmtId="166" fontId="0" fillId="0" borderId="5" xfId="0" applyNumberFormat="1" applyBorder="1"/>
    <xf numFmtId="0" fontId="0" fillId="6" borderId="0" xfId="0" applyFill="1" applyBorder="1" applyAlignment="1" applyProtection="1">
      <alignment horizontal="center"/>
      <protection locked="0"/>
    </xf>
    <xf numFmtId="44" fontId="0" fillId="6" borderId="0" xfId="0" applyNumberFormat="1" applyFill="1" applyBorder="1" applyAlignment="1" applyProtection="1">
      <protection locked="0"/>
    </xf>
    <xf numFmtId="0" fontId="0" fillId="6" borderId="5" xfId="0" applyFill="1" applyBorder="1" applyAlignment="1" applyProtection="1">
      <alignment horizontal="center"/>
      <protection locked="0"/>
    </xf>
    <xf numFmtId="44" fontId="0" fillId="6" borderId="5" xfId="0" applyNumberFormat="1" applyFill="1" applyBorder="1" applyAlignment="1" applyProtection="1">
      <protection locked="0"/>
    </xf>
    <xf numFmtId="44" fontId="0" fillId="6" borderId="0" xfId="0" applyNumberFormat="1" applyFill="1" applyBorder="1" applyProtection="1">
      <protection locked="0"/>
    </xf>
    <xf numFmtId="44" fontId="0" fillId="6" borderId="5" xfId="1" applyFont="1" applyFill="1" applyBorder="1" applyProtection="1">
      <protection locked="0"/>
    </xf>
    <xf numFmtId="166" fontId="0" fillId="6" borderId="9" xfId="0" applyNumberFormat="1" applyFill="1" applyBorder="1" applyProtection="1">
      <protection locked="0"/>
    </xf>
    <xf numFmtId="164" fontId="0" fillId="6" borderId="9" xfId="0" applyNumberFormat="1" applyFill="1" applyBorder="1" applyProtection="1">
      <protection locked="0"/>
    </xf>
    <xf numFmtId="0" fontId="0" fillId="0" borderId="7" xfId="0" applyBorder="1" applyAlignment="1" applyProtection="1">
      <alignment horizontal="center"/>
      <protection locked="0"/>
    </xf>
    <xf numFmtId="0" fontId="0" fillId="0" borderId="4" xfId="0" applyBorder="1" applyAlignment="1" applyProtection="1">
      <alignment horizontal="center"/>
      <protection locked="0"/>
    </xf>
    <xf numFmtId="166" fontId="0" fillId="0" borderId="0" xfId="0" applyNumberFormat="1"/>
    <xf numFmtId="166" fontId="0" fillId="7" borderId="9" xfId="0" applyNumberFormat="1" applyFill="1" applyBorder="1" applyProtection="1">
      <protection locked="0"/>
    </xf>
    <xf numFmtId="166" fontId="0" fillId="8" borderId="9" xfId="0" applyNumberFormat="1" applyFill="1" applyBorder="1" applyProtection="1">
      <protection locked="0"/>
    </xf>
    <xf numFmtId="166" fontId="0" fillId="0" borderId="0" xfId="1" applyNumberFormat="1" applyFont="1" applyBorder="1"/>
    <xf numFmtId="166" fontId="0" fillId="0" borderId="8" xfId="1" applyNumberFormat="1" applyFont="1" applyBorder="1"/>
    <xf numFmtId="166" fontId="0" fillId="0" borderId="5" xfId="1" applyNumberFormat="1" applyFont="1" applyBorder="1"/>
    <xf numFmtId="166" fontId="0" fillId="0" borderId="6" xfId="1" applyNumberFormat="1" applyFont="1" applyBorder="1"/>
    <xf numFmtId="0" fontId="5" fillId="0" borderId="9" xfId="0" applyFont="1" applyFill="1" applyBorder="1" applyAlignment="1">
      <alignment horizontal="center" vertical="center" wrapText="1"/>
    </xf>
    <xf numFmtId="0" fontId="4" fillId="2" borderId="0" xfId="0" applyFont="1" applyFill="1" applyAlignment="1">
      <alignment horizontal="center"/>
    </xf>
    <xf numFmtId="0" fontId="0" fillId="9" borderId="13" xfId="0" applyFill="1" applyBorder="1" applyAlignment="1" applyProtection="1">
      <alignment horizontal="center"/>
      <protection locked="0"/>
    </xf>
    <xf numFmtId="0" fontId="0" fillId="6" borderId="13" xfId="0" applyFill="1" applyBorder="1" applyAlignment="1" applyProtection="1">
      <alignment horizontal="center"/>
      <protection locked="0"/>
    </xf>
    <xf numFmtId="44" fontId="0" fillId="6" borderId="13" xfId="0" applyNumberFormat="1" applyFill="1" applyBorder="1" applyAlignment="1" applyProtection="1">
      <protection locked="0"/>
    </xf>
    <xf numFmtId="44" fontId="0" fillId="0" borderId="13" xfId="0" applyNumberFormat="1" applyBorder="1"/>
    <xf numFmtId="166" fontId="0" fillId="6" borderId="13" xfId="1" applyNumberFormat="1" applyFont="1" applyFill="1" applyBorder="1" applyProtection="1">
      <protection locked="0"/>
    </xf>
    <xf numFmtId="0" fontId="0" fillId="9" borderId="14" xfId="0" applyFill="1" applyBorder="1" applyAlignment="1" applyProtection="1">
      <alignment horizontal="center"/>
      <protection locked="0"/>
    </xf>
    <xf numFmtId="0" fontId="0" fillId="6" borderId="14" xfId="0" applyFill="1" applyBorder="1" applyAlignment="1" applyProtection="1">
      <alignment horizontal="center"/>
      <protection locked="0"/>
    </xf>
    <xf numFmtId="44" fontId="0" fillId="6" borderId="14" xfId="0" applyNumberFormat="1" applyFill="1" applyBorder="1" applyAlignment="1" applyProtection="1">
      <protection locked="0"/>
    </xf>
    <xf numFmtId="44" fontId="0" fillId="0" borderId="14" xfId="0" applyNumberFormat="1" applyBorder="1"/>
    <xf numFmtId="166" fontId="0" fillId="6" borderId="14" xfId="1" applyNumberFormat="1" applyFont="1" applyFill="1" applyBorder="1" applyProtection="1">
      <protection locked="0"/>
    </xf>
    <xf numFmtId="0" fontId="0" fillId="9" borderId="15" xfId="0" applyFill="1" applyBorder="1" applyAlignment="1" applyProtection="1">
      <alignment horizontal="center"/>
      <protection locked="0"/>
    </xf>
    <xf numFmtId="0" fontId="0" fillId="6" borderId="15" xfId="0" applyFill="1" applyBorder="1" applyAlignment="1" applyProtection="1">
      <alignment horizontal="center"/>
      <protection locked="0"/>
    </xf>
    <xf numFmtId="44" fontId="0" fillId="6" borderId="15" xfId="0" applyNumberFormat="1" applyFill="1" applyBorder="1" applyAlignment="1" applyProtection="1">
      <protection locked="0"/>
    </xf>
    <xf numFmtId="44" fontId="0" fillId="0" borderId="15" xfId="0" applyNumberFormat="1" applyBorder="1"/>
    <xf numFmtId="166" fontId="0" fillId="6" borderId="15" xfId="1" applyNumberFormat="1" applyFont="1" applyFill="1" applyBorder="1" applyProtection="1">
      <protection locked="0"/>
    </xf>
    <xf numFmtId="0" fontId="5" fillId="0" borderId="9" xfId="0" applyFont="1" applyBorder="1" applyAlignment="1">
      <alignment horizontal="center" vertical="center" wrapText="1"/>
    </xf>
    <xf numFmtId="0" fontId="0" fillId="0" borderId="9" xfId="0" applyBorder="1" applyAlignment="1">
      <alignment horizontal="center" vertical="center" wrapText="1"/>
    </xf>
    <xf numFmtId="0" fontId="0" fillId="10" borderId="0" xfId="0" applyFill="1"/>
    <xf numFmtId="0" fontId="5" fillId="10" borderId="0" xfId="0" applyFont="1" applyFill="1"/>
    <xf numFmtId="165" fontId="0" fillId="10" borderId="0" xfId="0" applyNumberFormat="1" applyFill="1"/>
    <xf numFmtId="0" fontId="0" fillId="10" borderId="0" xfId="0" applyFill="1" applyBorder="1" applyAlignment="1">
      <alignment horizontal="left"/>
    </xf>
    <xf numFmtId="166" fontId="0" fillId="10" borderId="9" xfId="0" applyNumberFormat="1" applyFill="1" applyBorder="1"/>
    <xf numFmtId="166" fontId="0" fillId="10" borderId="0" xfId="0" applyNumberFormat="1" applyFill="1"/>
    <xf numFmtId="44" fontId="0" fillId="10" borderId="0" xfId="0" applyNumberFormat="1" applyFill="1" applyBorder="1"/>
    <xf numFmtId="0" fontId="0" fillId="10" borderId="0" xfId="0" applyFill="1" applyBorder="1"/>
    <xf numFmtId="1" fontId="0" fillId="10" borderId="0" xfId="0" applyNumberFormat="1" applyFill="1" applyBorder="1"/>
    <xf numFmtId="164" fontId="0" fillId="10" borderId="0" xfId="3" applyNumberFormat="1" applyFont="1" applyFill="1"/>
    <xf numFmtId="166" fontId="0" fillId="0" borderId="10" xfId="0" applyNumberFormat="1" applyBorder="1"/>
    <xf numFmtId="0" fontId="0" fillId="0" borderId="9" xfId="0" applyBorder="1" applyAlignment="1">
      <alignment horizontal="center"/>
    </xf>
    <xf numFmtId="0" fontId="0" fillId="0" borderId="9" xfId="0" applyFill="1" applyBorder="1" applyAlignment="1">
      <alignment horizontal="center"/>
    </xf>
    <xf numFmtId="44" fontId="0" fillId="0" borderId="9" xfId="0" applyNumberFormat="1" applyFill="1" applyBorder="1"/>
    <xf numFmtId="0" fontId="0" fillId="10" borderId="9" xfId="0" applyFill="1" applyBorder="1"/>
    <xf numFmtId="166" fontId="0" fillId="0" borderId="8" xfId="0" applyNumberFormat="1" applyBorder="1"/>
    <xf numFmtId="166" fontId="0" fillId="0" borderId="6" xfId="0" applyNumberFormat="1" applyBorder="1"/>
    <xf numFmtId="0" fontId="0" fillId="10" borderId="0" xfId="0" applyFont="1" applyFill="1" applyAlignment="1">
      <alignment wrapText="1"/>
    </xf>
    <xf numFmtId="0" fontId="15" fillId="10" borderId="0" xfId="0" applyFont="1" applyFill="1" applyAlignment="1">
      <alignment horizontal="left" vertical="top" wrapText="1"/>
    </xf>
    <xf numFmtId="0" fontId="4" fillId="2" borderId="0" xfId="0" applyFont="1" applyFill="1" applyAlignment="1">
      <alignment horizontal="left" vertical="top"/>
    </xf>
    <xf numFmtId="0" fontId="4" fillId="10" borderId="0" xfId="0" applyFont="1" applyFill="1" applyAlignment="1">
      <alignment horizontal="center"/>
    </xf>
    <xf numFmtId="0" fontId="16" fillId="10" borderId="0" xfId="0" applyFont="1" applyFill="1"/>
    <xf numFmtId="44" fontId="0" fillId="0" borderId="9" xfId="1" applyNumberFormat="1" applyFont="1" applyBorder="1"/>
    <xf numFmtId="167" fontId="0" fillId="8" borderId="9" xfId="2" applyNumberFormat="1" applyFont="1" applyFill="1" applyBorder="1" applyProtection="1">
      <protection locked="0"/>
    </xf>
    <xf numFmtId="0" fontId="18" fillId="0" borderId="0" xfId="4"/>
    <xf numFmtId="0" fontId="3" fillId="2" borderId="0" xfId="0" applyFont="1" applyFill="1" applyAlignment="1">
      <alignment horizontal="center"/>
    </xf>
    <xf numFmtId="0" fontId="4" fillId="2" borderId="0" xfId="0" applyFont="1" applyFill="1" applyAlignment="1">
      <alignment horizontal="center"/>
    </xf>
    <xf numFmtId="0" fontId="0" fillId="0" borderId="0" xfId="0" applyFont="1" applyAlignment="1">
      <alignment horizontal="center"/>
    </xf>
    <xf numFmtId="0" fontId="5" fillId="0" borderId="0" xfId="0" applyFont="1" applyAlignment="1">
      <alignment horizontal="center"/>
    </xf>
    <xf numFmtId="0" fontId="0" fillId="0" borderId="0" xfId="0" applyFont="1" applyAlignment="1">
      <alignment horizontal="center" wrapText="1"/>
    </xf>
    <xf numFmtId="0" fontId="5" fillId="0" borderId="0" xfId="0" applyFont="1" applyAlignment="1">
      <alignment horizontal="center" wrapText="1"/>
    </xf>
    <xf numFmtId="0" fontId="12" fillId="10" borderId="0" xfId="0" applyFont="1" applyFill="1" applyAlignment="1">
      <alignment horizontal="left" vertical="top" wrapText="1"/>
    </xf>
    <xf numFmtId="0" fontId="0" fillId="9" borderId="11" xfId="0" applyFill="1" applyBorder="1" applyAlignment="1" applyProtection="1">
      <protection locked="0"/>
    </xf>
    <xf numFmtId="0" fontId="0" fillId="0" borderId="12" xfId="0" applyBorder="1" applyAlignment="1" applyProtection="1">
      <protection locked="0"/>
    </xf>
    <xf numFmtId="0" fontId="15" fillId="10" borderId="0" xfId="0" applyFont="1" applyFill="1" applyAlignment="1">
      <alignment horizontal="left" vertical="top" wrapText="1"/>
    </xf>
  </cellXfs>
  <cellStyles count="5">
    <cellStyle name="Comma" xfId="2" builtinId="3"/>
    <cellStyle name="Currency" xfId="1" builtinId="4"/>
    <cellStyle name="Hyperlink" xfId="4" builtinId="8"/>
    <cellStyle name="Normal" xfId="0" builtinId="0"/>
    <cellStyle name="Percent" xfId="3" builtinId="5"/>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federalregister.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0"/>
  <sheetViews>
    <sheetView workbookViewId="0">
      <selection activeCell="C8" sqref="C8:D12"/>
    </sheetView>
  </sheetViews>
  <sheetFormatPr defaultColWidth="11" defaultRowHeight="15.6" x14ac:dyDescent="0.3"/>
  <cols>
    <col min="4" max="4" width="27.5" customWidth="1"/>
    <col min="5" max="6" width="14.5" bestFit="1" customWidth="1"/>
    <col min="7" max="7" width="13" bestFit="1" customWidth="1"/>
  </cols>
  <sheetData>
    <row r="1" spans="1:7" ht="18" x14ac:dyDescent="0.35">
      <c r="A1" s="109" t="s">
        <v>0</v>
      </c>
      <c r="B1" s="110"/>
      <c r="C1" s="110"/>
      <c r="D1" s="110"/>
      <c r="E1" s="110"/>
      <c r="F1" s="110"/>
      <c r="G1" s="110"/>
    </row>
    <row r="2" spans="1:7" x14ac:dyDescent="0.3">
      <c r="A2" s="111" t="s">
        <v>1</v>
      </c>
      <c r="B2" s="112"/>
      <c r="C2" s="112"/>
      <c r="D2" s="112"/>
      <c r="E2" s="112"/>
      <c r="F2" s="112"/>
      <c r="G2" s="112"/>
    </row>
    <row r="4" spans="1:7" x14ac:dyDescent="0.3">
      <c r="A4" s="2" t="s">
        <v>54</v>
      </c>
    </row>
    <row r="5" spans="1:7" x14ac:dyDescent="0.3">
      <c r="A5" s="2"/>
    </row>
    <row r="6" spans="1:7" x14ac:dyDescent="0.3">
      <c r="B6" s="3" t="s">
        <v>3</v>
      </c>
      <c r="C6" s="4" t="s">
        <v>4</v>
      </c>
      <c r="D6" s="4" t="s">
        <v>5</v>
      </c>
      <c r="E6" s="5" t="s">
        <v>6</v>
      </c>
    </row>
    <row r="7" spans="1:7" ht="60" x14ac:dyDescent="0.3">
      <c r="B7" s="6" t="s">
        <v>7</v>
      </c>
      <c r="C7" s="7" t="s">
        <v>8</v>
      </c>
      <c r="D7" s="7" t="s">
        <v>9</v>
      </c>
      <c r="E7" s="8" t="s">
        <v>10</v>
      </c>
      <c r="F7" s="7" t="s">
        <v>55</v>
      </c>
    </row>
    <row r="8" spans="1:7" x14ac:dyDescent="0.3">
      <c r="B8" s="9" t="s">
        <v>11</v>
      </c>
      <c r="C8" s="48">
        <v>14</v>
      </c>
      <c r="D8" s="49">
        <v>415</v>
      </c>
      <c r="E8" s="10">
        <f t="shared" ref="E8:E13" si="0">C8*D8</f>
        <v>5810</v>
      </c>
      <c r="F8" t="s">
        <v>56</v>
      </c>
    </row>
    <row r="9" spans="1:7" x14ac:dyDescent="0.3">
      <c r="B9" s="9" t="s">
        <v>12</v>
      </c>
      <c r="C9" s="48">
        <v>53</v>
      </c>
      <c r="D9" s="49">
        <v>505</v>
      </c>
      <c r="E9" s="10">
        <f t="shared" si="0"/>
        <v>26765</v>
      </c>
      <c r="F9" t="s">
        <v>57</v>
      </c>
    </row>
    <row r="10" spans="1:7" x14ac:dyDescent="0.3">
      <c r="B10" s="9" t="s">
        <v>13</v>
      </c>
      <c r="C10" s="48">
        <v>41</v>
      </c>
      <c r="D10" s="49">
        <v>800</v>
      </c>
      <c r="E10" s="10">
        <f t="shared" si="0"/>
        <v>32800</v>
      </c>
    </row>
    <row r="11" spans="1:7" x14ac:dyDescent="0.3">
      <c r="B11" s="9" t="s">
        <v>14</v>
      </c>
      <c r="C11" s="48">
        <v>50</v>
      </c>
      <c r="D11" s="49">
        <v>970</v>
      </c>
      <c r="E11" s="10">
        <f t="shared" si="0"/>
        <v>48500</v>
      </c>
    </row>
    <row r="12" spans="1:7" x14ac:dyDescent="0.3">
      <c r="B12" s="9" t="s">
        <v>15</v>
      </c>
      <c r="C12" s="48">
        <v>7</v>
      </c>
      <c r="D12" s="49">
        <v>1145</v>
      </c>
      <c r="E12" s="10">
        <f t="shared" si="0"/>
        <v>8015</v>
      </c>
    </row>
    <row r="13" spans="1:7" x14ac:dyDescent="0.3">
      <c r="B13" s="11" t="s">
        <v>16</v>
      </c>
      <c r="C13" s="30"/>
      <c r="D13" s="31"/>
      <c r="E13" s="13">
        <f t="shared" si="0"/>
        <v>0</v>
      </c>
    </row>
    <row r="15" spans="1:7" x14ac:dyDescent="0.3">
      <c r="B15" t="s">
        <v>17</v>
      </c>
      <c r="E15" s="14">
        <f>SUM(E8:E13)</f>
        <v>121890</v>
      </c>
    </row>
    <row r="16" spans="1:7" x14ac:dyDescent="0.3">
      <c r="E16" s="15"/>
    </row>
    <row r="17" spans="1:6" x14ac:dyDescent="0.3">
      <c r="A17" s="2" t="s">
        <v>18</v>
      </c>
      <c r="E17" s="15"/>
    </row>
    <row r="19" spans="1:6" x14ac:dyDescent="0.3">
      <c r="B19" t="s">
        <v>19</v>
      </c>
      <c r="E19" s="14">
        <f>E15*12</f>
        <v>1462680</v>
      </c>
    </row>
    <row r="21" spans="1:6" x14ac:dyDescent="0.3">
      <c r="B21" t="s">
        <v>20</v>
      </c>
      <c r="E21" s="29">
        <v>2.8000000000000001E-2</v>
      </c>
      <c r="F21" t="s">
        <v>58</v>
      </c>
    </row>
    <row r="23" spans="1:6" x14ac:dyDescent="0.3">
      <c r="B23" t="s">
        <v>21</v>
      </c>
      <c r="E23" s="27">
        <f>E19*(1+E21)</f>
        <v>1503635.04</v>
      </c>
    </row>
    <row r="25" spans="1:6" x14ac:dyDescent="0.3">
      <c r="B25" t="s">
        <v>22</v>
      </c>
      <c r="E25" s="16">
        <v>1600000</v>
      </c>
    </row>
    <row r="27" spans="1:6" x14ac:dyDescent="0.3">
      <c r="B27" t="s">
        <v>23</v>
      </c>
      <c r="E27" s="14">
        <f>MIN(E23,E25)</f>
        <v>1503635.04</v>
      </c>
    </row>
    <row r="29" spans="1:6" x14ac:dyDescent="0.3">
      <c r="B29" t="s">
        <v>24</v>
      </c>
      <c r="E29" s="28">
        <f>E27/E19-1</f>
        <v>2.8000000000000025E-2</v>
      </c>
    </row>
    <row r="32" spans="1:6" x14ac:dyDescent="0.3">
      <c r="A32" s="2" t="s">
        <v>25</v>
      </c>
    </row>
    <row r="34" spans="1:7" x14ac:dyDescent="0.3">
      <c r="B34" s="3" t="s">
        <v>26</v>
      </c>
      <c r="C34" s="4" t="s">
        <v>27</v>
      </c>
      <c r="D34" s="4" t="s">
        <v>28</v>
      </c>
      <c r="E34" s="4" t="s">
        <v>29</v>
      </c>
      <c r="F34" s="4" t="s">
        <v>30</v>
      </c>
      <c r="G34" s="5" t="s">
        <v>31</v>
      </c>
    </row>
    <row r="35" spans="1:7" ht="58.8" x14ac:dyDescent="0.3">
      <c r="B35" s="6" t="s">
        <v>7</v>
      </c>
      <c r="C35" s="7" t="s">
        <v>32</v>
      </c>
      <c r="D35" s="7" t="s">
        <v>9</v>
      </c>
      <c r="E35" s="17" t="s">
        <v>33</v>
      </c>
      <c r="F35" s="17" t="s">
        <v>34</v>
      </c>
      <c r="G35" s="18" t="s">
        <v>35</v>
      </c>
    </row>
    <row r="36" spans="1:7" x14ac:dyDescent="0.3">
      <c r="B36" s="9" t="s">
        <v>11</v>
      </c>
      <c r="C36" s="19">
        <f>C8</f>
        <v>14</v>
      </c>
      <c r="D36" s="15">
        <f>D8</f>
        <v>415</v>
      </c>
      <c r="E36" s="23">
        <f>(1+$E$29)*D36</f>
        <v>426.62</v>
      </c>
      <c r="F36" s="23">
        <f t="shared" ref="F36:F41" si="1">E36*12</f>
        <v>5119.4400000000005</v>
      </c>
      <c r="G36" s="24">
        <f t="shared" ref="G36:G41" si="2">F36*C36</f>
        <v>71672.160000000003</v>
      </c>
    </row>
    <row r="37" spans="1:7" x14ac:dyDescent="0.3">
      <c r="B37" s="9" t="s">
        <v>12</v>
      </c>
      <c r="C37" s="19">
        <f t="shared" ref="C37:D41" si="3">C9</f>
        <v>53</v>
      </c>
      <c r="D37" s="15">
        <f t="shared" si="3"/>
        <v>505</v>
      </c>
      <c r="E37" s="23">
        <f>(1+$E$29)*D37</f>
        <v>519.14</v>
      </c>
      <c r="F37" s="23">
        <f t="shared" si="1"/>
        <v>6229.68</v>
      </c>
      <c r="G37" s="24">
        <f t="shared" si="2"/>
        <v>330173.04000000004</v>
      </c>
    </row>
    <row r="38" spans="1:7" x14ac:dyDescent="0.3">
      <c r="B38" s="9" t="s">
        <v>13</v>
      </c>
      <c r="C38" s="19">
        <f t="shared" si="3"/>
        <v>41</v>
      </c>
      <c r="D38" s="15">
        <f t="shared" si="3"/>
        <v>800</v>
      </c>
      <c r="E38" s="23">
        <f>(1+$E$29)*D38</f>
        <v>822.4</v>
      </c>
      <c r="F38" s="23">
        <f t="shared" si="1"/>
        <v>9868.7999999999993</v>
      </c>
      <c r="G38" s="24">
        <f t="shared" si="2"/>
        <v>404620.79999999999</v>
      </c>
    </row>
    <row r="39" spans="1:7" x14ac:dyDescent="0.3">
      <c r="B39" s="9" t="s">
        <v>14</v>
      </c>
      <c r="C39" s="19">
        <f t="shared" si="3"/>
        <v>50</v>
      </c>
      <c r="D39" s="15">
        <f t="shared" si="3"/>
        <v>970</v>
      </c>
      <c r="E39" s="23">
        <f>(1+$E$29)*D39</f>
        <v>997.16</v>
      </c>
      <c r="F39" s="23">
        <f t="shared" si="1"/>
        <v>11965.92</v>
      </c>
      <c r="G39" s="24">
        <f t="shared" si="2"/>
        <v>598296</v>
      </c>
    </row>
    <row r="40" spans="1:7" x14ac:dyDescent="0.3">
      <c r="B40" s="9" t="s">
        <v>15</v>
      </c>
      <c r="C40" s="19">
        <f t="shared" si="3"/>
        <v>7</v>
      </c>
      <c r="D40" s="15">
        <f t="shared" si="3"/>
        <v>1145</v>
      </c>
      <c r="E40" s="23">
        <f>(1+$E$29)*D40</f>
        <v>1177.06</v>
      </c>
      <c r="F40" s="23">
        <f t="shared" si="1"/>
        <v>14124.72</v>
      </c>
      <c r="G40" s="24">
        <f t="shared" si="2"/>
        <v>98873.04</v>
      </c>
    </row>
    <row r="41" spans="1:7" x14ac:dyDescent="0.3">
      <c r="B41" s="11" t="s">
        <v>16</v>
      </c>
      <c r="C41" s="20">
        <f t="shared" si="3"/>
        <v>0</v>
      </c>
      <c r="D41" s="21">
        <f t="shared" si="3"/>
        <v>0</v>
      </c>
      <c r="E41" s="25">
        <f>$E$29*D41</f>
        <v>0</v>
      </c>
      <c r="F41" s="25">
        <f t="shared" si="1"/>
        <v>0</v>
      </c>
      <c r="G41" s="26">
        <f t="shared" si="2"/>
        <v>0</v>
      </c>
    </row>
    <row r="43" spans="1:7" x14ac:dyDescent="0.3">
      <c r="B43" s="22" t="s">
        <v>36</v>
      </c>
      <c r="E43" s="14">
        <f>SUM(G36:G41)</f>
        <v>1503635.04</v>
      </c>
    </row>
    <row r="46" spans="1:7" x14ac:dyDescent="0.3">
      <c r="A46" t="s">
        <v>59</v>
      </c>
      <c r="B46" t="s">
        <v>60</v>
      </c>
    </row>
    <row r="47" spans="1:7" x14ac:dyDescent="0.3">
      <c r="B47" t="s">
        <v>61</v>
      </c>
    </row>
    <row r="48" spans="1:7" x14ac:dyDescent="0.3">
      <c r="B48" t="s">
        <v>62</v>
      </c>
    </row>
    <row r="49" spans="2:2" x14ac:dyDescent="0.3">
      <c r="B49" t="s">
        <v>63</v>
      </c>
    </row>
    <row r="50" spans="2:2" x14ac:dyDescent="0.3">
      <c r="B50" t="s">
        <v>64</v>
      </c>
    </row>
  </sheetData>
  <mergeCells count="2">
    <mergeCell ref="A1:G1"/>
    <mergeCell ref="A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49"/>
  <sheetViews>
    <sheetView workbookViewId="0">
      <selection activeCell="C8" sqref="C8:D12"/>
    </sheetView>
  </sheetViews>
  <sheetFormatPr defaultColWidth="11" defaultRowHeight="15.6" x14ac:dyDescent="0.3"/>
  <cols>
    <col min="4" max="4" width="25.3984375" customWidth="1"/>
    <col min="5" max="5" width="14.5" bestFit="1" customWidth="1"/>
    <col min="6" max="6" width="11.3984375" bestFit="1" customWidth="1"/>
    <col min="7" max="7" width="12.5" bestFit="1" customWidth="1"/>
  </cols>
  <sheetData>
    <row r="1" spans="1:7" ht="18" x14ac:dyDescent="0.35">
      <c r="A1" s="109" t="s">
        <v>37</v>
      </c>
      <c r="B1" s="110"/>
      <c r="C1" s="110"/>
      <c r="D1" s="110"/>
      <c r="E1" s="110"/>
      <c r="F1" s="110"/>
      <c r="G1" s="110"/>
    </row>
    <row r="2" spans="1:7" x14ac:dyDescent="0.3">
      <c r="A2" s="113" t="s">
        <v>38</v>
      </c>
      <c r="B2" s="114"/>
      <c r="C2" s="114"/>
      <c r="D2" s="114"/>
      <c r="E2" s="114"/>
      <c r="F2" s="114"/>
      <c r="G2" s="114"/>
    </row>
    <row r="4" spans="1:7" x14ac:dyDescent="0.3">
      <c r="A4" s="2" t="s">
        <v>2</v>
      </c>
    </row>
    <row r="5" spans="1:7" x14ac:dyDescent="0.3">
      <c r="A5" s="2"/>
    </row>
    <row r="6" spans="1:7" x14ac:dyDescent="0.3">
      <c r="B6" s="3" t="s">
        <v>3</v>
      </c>
      <c r="C6" s="4" t="s">
        <v>4</v>
      </c>
      <c r="D6" s="4" t="s">
        <v>5</v>
      </c>
      <c r="E6" s="5" t="s">
        <v>6</v>
      </c>
    </row>
    <row r="7" spans="1:7" ht="60" x14ac:dyDescent="0.3">
      <c r="B7" s="6" t="s">
        <v>7</v>
      </c>
      <c r="C7" s="7" t="s">
        <v>8</v>
      </c>
      <c r="D7" s="7" t="s">
        <v>9</v>
      </c>
      <c r="E7" s="8" t="s">
        <v>10</v>
      </c>
    </row>
    <row r="8" spans="1:7" x14ac:dyDescent="0.3">
      <c r="B8" s="9" t="s">
        <v>11</v>
      </c>
      <c r="C8" s="48">
        <v>14</v>
      </c>
      <c r="D8" s="49">
        <v>415</v>
      </c>
      <c r="E8" s="10">
        <f t="shared" ref="E8:E13" si="0">C8*D8</f>
        <v>5810</v>
      </c>
    </row>
    <row r="9" spans="1:7" x14ac:dyDescent="0.3">
      <c r="B9" s="9" t="s">
        <v>12</v>
      </c>
      <c r="C9" s="48">
        <v>53</v>
      </c>
      <c r="D9" s="49">
        <v>505</v>
      </c>
      <c r="E9" s="10">
        <f t="shared" si="0"/>
        <v>26765</v>
      </c>
    </row>
    <row r="10" spans="1:7" x14ac:dyDescent="0.3">
      <c r="B10" s="9" t="s">
        <v>13</v>
      </c>
      <c r="C10" s="48">
        <v>41</v>
      </c>
      <c r="D10" s="49">
        <v>800</v>
      </c>
      <c r="E10" s="10">
        <f t="shared" si="0"/>
        <v>32800</v>
      </c>
    </row>
    <row r="11" spans="1:7" x14ac:dyDescent="0.3">
      <c r="B11" s="9" t="s">
        <v>14</v>
      </c>
      <c r="C11" s="48">
        <v>50</v>
      </c>
      <c r="D11" s="49">
        <v>970</v>
      </c>
      <c r="E11" s="10">
        <f t="shared" si="0"/>
        <v>48500</v>
      </c>
    </row>
    <row r="12" spans="1:7" x14ac:dyDescent="0.3">
      <c r="B12" s="9" t="s">
        <v>15</v>
      </c>
      <c r="C12" s="48">
        <v>7</v>
      </c>
      <c r="D12" s="49">
        <v>1145</v>
      </c>
      <c r="E12" s="10">
        <f t="shared" si="0"/>
        <v>8015</v>
      </c>
    </row>
    <row r="13" spans="1:7" x14ac:dyDescent="0.3">
      <c r="B13" s="11" t="s">
        <v>16</v>
      </c>
      <c r="C13" s="30">
        <v>0</v>
      </c>
      <c r="D13" s="12">
        <f>('OCAF Adjustment Worksheet'!D20+'OCAF Adjustment Worksheet'!D21)/2</f>
        <v>0</v>
      </c>
      <c r="E13" s="13">
        <f t="shared" si="0"/>
        <v>0</v>
      </c>
    </row>
    <row r="14" spans="1:7" x14ac:dyDescent="0.3">
      <c r="C14">
        <f>SUM(C8:C13)</f>
        <v>165</v>
      </c>
    </row>
    <row r="15" spans="1:7" x14ac:dyDescent="0.3">
      <c r="B15" t="s">
        <v>17</v>
      </c>
      <c r="E15" s="14">
        <f>SUM(E8:E13)</f>
        <v>121890</v>
      </c>
    </row>
    <row r="16" spans="1:7" x14ac:dyDescent="0.3">
      <c r="E16" s="15"/>
    </row>
    <row r="17" spans="1:5" x14ac:dyDescent="0.3">
      <c r="A17" s="2" t="s">
        <v>18</v>
      </c>
      <c r="E17" s="15"/>
    </row>
    <row r="19" spans="1:5" x14ac:dyDescent="0.3">
      <c r="B19" t="s">
        <v>19</v>
      </c>
      <c r="E19" s="14">
        <f>E15*12</f>
        <v>1462680</v>
      </c>
    </row>
    <row r="21" spans="1:5" x14ac:dyDescent="0.3">
      <c r="B21" t="s">
        <v>39</v>
      </c>
      <c r="E21" s="16">
        <v>150000</v>
      </c>
    </row>
    <row r="23" spans="1:5" x14ac:dyDescent="0.3">
      <c r="B23" t="s">
        <v>40</v>
      </c>
      <c r="E23" s="14">
        <f>E19-E21</f>
        <v>1312680</v>
      </c>
    </row>
    <row r="25" spans="1:5" x14ac:dyDescent="0.3">
      <c r="B25" t="s">
        <v>41</v>
      </c>
      <c r="E25" s="29">
        <v>2.8000000000000001E-2</v>
      </c>
    </row>
    <row r="27" spans="1:5" x14ac:dyDescent="0.3">
      <c r="B27" t="s">
        <v>42</v>
      </c>
      <c r="E27" s="27">
        <f>E23*(1+E25)</f>
        <v>1349435.04</v>
      </c>
    </row>
    <row r="29" spans="1:5" x14ac:dyDescent="0.3">
      <c r="B29" t="s">
        <v>43</v>
      </c>
      <c r="E29" s="14">
        <f>E27+E21</f>
        <v>1499435.04</v>
      </c>
    </row>
    <row r="31" spans="1:5" x14ac:dyDescent="0.3">
      <c r="B31" t="s">
        <v>44</v>
      </c>
      <c r="E31" s="16">
        <v>1600000</v>
      </c>
    </row>
    <row r="33" spans="1:7" x14ac:dyDescent="0.3">
      <c r="B33" t="s">
        <v>45</v>
      </c>
      <c r="E33" s="14">
        <f>MIN(E29,E31)</f>
        <v>1499435.04</v>
      </c>
    </row>
    <row r="35" spans="1:7" x14ac:dyDescent="0.3">
      <c r="B35" t="s">
        <v>46</v>
      </c>
      <c r="E35" s="28">
        <f>E33/E19-1</f>
        <v>2.5128558536385182E-2</v>
      </c>
    </row>
    <row r="38" spans="1:7" x14ac:dyDescent="0.3">
      <c r="A38" s="2" t="s">
        <v>25</v>
      </c>
    </row>
    <row r="40" spans="1:7" x14ac:dyDescent="0.3">
      <c r="B40" s="3" t="s">
        <v>29</v>
      </c>
      <c r="C40" s="4" t="s">
        <v>30</v>
      </c>
      <c r="D40" s="4" t="s">
        <v>31</v>
      </c>
      <c r="E40" s="4" t="s">
        <v>47</v>
      </c>
      <c r="F40" s="4" t="s">
        <v>48</v>
      </c>
      <c r="G40" s="5" t="s">
        <v>49</v>
      </c>
    </row>
    <row r="41" spans="1:7" ht="60" x14ac:dyDescent="0.3">
      <c r="B41" s="6" t="s">
        <v>7</v>
      </c>
      <c r="C41" s="7" t="s">
        <v>32</v>
      </c>
      <c r="D41" s="7" t="s">
        <v>9</v>
      </c>
      <c r="E41" s="17" t="s">
        <v>50</v>
      </c>
      <c r="F41" s="17" t="s">
        <v>51</v>
      </c>
      <c r="G41" s="18" t="s">
        <v>52</v>
      </c>
    </row>
    <row r="42" spans="1:7" x14ac:dyDescent="0.3">
      <c r="B42" s="9" t="s">
        <v>11</v>
      </c>
      <c r="C42" s="19">
        <f t="shared" ref="C42:D47" si="1">C8</f>
        <v>14</v>
      </c>
      <c r="D42" s="46">
        <f t="shared" si="1"/>
        <v>415</v>
      </c>
      <c r="E42" s="61">
        <f t="shared" ref="E42:E47" si="2">(1+$E$35)*D42</f>
        <v>425.42835179259987</v>
      </c>
      <c r="F42" s="61">
        <f t="shared" ref="F42:F47" si="3">E42*12</f>
        <v>5105.1402215111984</v>
      </c>
      <c r="G42" s="62">
        <f t="shared" ref="G42:G47" si="4">F42*C42</f>
        <v>71471.963101156784</v>
      </c>
    </row>
    <row r="43" spans="1:7" x14ac:dyDescent="0.3">
      <c r="B43" s="9" t="s">
        <v>12</v>
      </c>
      <c r="C43" s="19">
        <f t="shared" si="1"/>
        <v>53</v>
      </c>
      <c r="D43" s="46">
        <f t="shared" si="1"/>
        <v>505</v>
      </c>
      <c r="E43" s="61">
        <f t="shared" si="2"/>
        <v>517.68992206087455</v>
      </c>
      <c r="F43" s="61">
        <f t="shared" si="3"/>
        <v>6212.2790647304946</v>
      </c>
      <c r="G43" s="62">
        <f t="shared" si="4"/>
        <v>329250.79043071624</v>
      </c>
    </row>
    <row r="44" spans="1:7" x14ac:dyDescent="0.3">
      <c r="B44" s="9" t="s">
        <v>13</v>
      </c>
      <c r="C44" s="19">
        <f t="shared" si="1"/>
        <v>41</v>
      </c>
      <c r="D44" s="46">
        <f t="shared" si="1"/>
        <v>800</v>
      </c>
      <c r="E44" s="61">
        <f t="shared" si="2"/>
        <v>820.1028468291081</v>
      </c>
      <c r="F44" s="61">
        <f t="shared" si="3"/>
        <v>9841.2341619492981</v>
      </c>
      <c r="G44" s="62">
        <f t="shared" si="4"/>
        <v>403490.60063992121</v>
      </c>
    </row>
    <row r="45" spans="1:7" x14ac:dyDescent="0.3">
      <c r="B45" s="9" t="s">
        <v>14</v>
      </c>
      <c r="C45" s="19">
        <f t="shared" si="1"/>
        <v>50</v>
      </c>
      <c r="D45" s="46">
        <f t="shared" si="1"/>
        <v>970</v>
      </c>
      <c r="E45" s="61">
        <f t="shared" si="2"/>
        <v>994.37470178029366</v>
      </c>
      <c r="F45" s="61">
        <f t="shared" si="3"/>
        <v>11932.496421363525</v>
      </c>
      <c r="G45" s="62">
        <f t="shared" si="4"/>
        <v>596624.8210681763</v>
      </c>
    </row>
    <row r="46" spans="1:7" x14ac:dyDescent="0.3">
      <c r="B46" s="9" t="s">
        <v>15</v>
      </c>
      <c r="C46" s="19">
        <f t="shared" si="1"/>
        <v>7</v>
      </c>
      <c r="D46" s="46">
        <f t="shared" si="1"/>
        <v>1145</v>
      </c>
      <c r="E46" s="61">
        <f t="shared" si="2"/>
        <v>1173.7721995241611</v>
      </c>
      <c r="F46" s="61">
        <f t="shared" si="3"/>
        <v>14085.266394289934</v>
      </c>
      <c r="G46" s="62">
        <f t="shared" si="4"/>
        <v>98596.864760029537</v>
      </c>
    </row>
    <row r="47" spans="1:7" x14ac:dyDescent="0.3">
      <c r="B47" s="11" t="s">
        <v>16</v>
      </c>
      <c r="C47" s="20">
        <f t="shared" si="1"/>
        <v>0</v>
      </c>
      <c r="D47" s="47">
        <f t="shared" si="1"/>
        <v>0</v>
      </c>
      <c r="E47" s="63">
        <f t="shared" si="2"/>
        <v>0</v>
      </c>
      <c r="F47" s="63">
        <f t="shared" si="3"/>
        <v>0</v>
      </c>
      <c r="G47" s="64">
        <f t="shared" si="4"/>
        <v>0</v>
      </c>
    </row>
    <row r="48" spans="1:7" x14ac:dyDescent="0.3">
      <c r="E48" s="58"/>
      <c r="F48" s="58"/>
      <c r="G48" s="58"/>
    </row>
    <row r="49" spans="2:7" x14ac:dyDescent="0.3">
      <c r="B49" s="22" t="s">
        <v>53</v>
      </c>
      <c r="E49" s="61">
        <f>SUM(G42:G47)</f>
        <v>1499435.04</v>
      </c>
      <c r="F49" s="58"/>
      <c r="G49" s="58"/>
    </row>
  </sheetData>
  <mergeCells count="2">
    <mergeCell ref="A1:G1"/>
    <mergeCell ref="A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1"/>
  <sheetViews>
    <sheetView workbookViewId="0">
      <selection activeCell="C8" sqref="C8:D12"/>
    </sheetView>
  </sheetViews>
  <sheetFormatPr defaultColWidth="11" defaultRowHeight="15.6" x14ac:dyDescent="0.3"/>
  <cols>
    <col min="1" max="1" width="6.5" customWidth="1"/>
    <col min="4" max="4" width="27.5" customWidth="1"/>
    <col min="5" max="5" width="16.5" customWidth="1"/>
    <col min="6" max="6" width="14" bestFit="1" customWidth="1"/>
    <col min="7" max="7" width="14.8984375" customWidth="1"/>
  </cols>
  <sheetData>
    <row r="1" spans="1:8" ht="18" x14ac:dyDescent="0.35">
      <c r="A1" s="32" t="s">
        <v>65</v>
      </c>
      <c r="B1" s="1"/>
      <c r="C1" s="1"/>
      <c r="D1" s="1"/>
      <c r="E1" s="1"/>
      <c r="F1" s="1"/>
      <c r="G1" s="1"/>
    </row>
    <row r="2" spans="1:8" x14ac:dyDescent="0.3">
      <c r="A2" s="113" t="s">
        <v>66</v>
      </c>
      <c r="B2" s="113"/>
      <c r="C2" s="113"/>
      <c r="D2" s="113"/>
      <c r="E2" s="113"/>
      <c r="F2" s="113"/>
      <c r="G2" s="113"/>
    </row>
    <row r="4" spans="1:8" x14ac:dyDescent="0.3">
      <c r="A4" s="2" t="s">
        <v>2</v>
      </c>
    </row>
    <row r="5" spans="1:8" x14ac:dyDescent="0.3">
      <c r="A5" s="2"/>
    </row>
    <row r="6" spans="1:8" x14ac:dyDescent="0.3">
      <c r="B6" s="3" t="s">
        <v>3</v>
      </c>
      <c r="C6" s="4" t="s">
        <v>4</v>
      </c>
      <c r="D6" s="4" t="s">
        <v>5</v>
      </c>
      <c r="E6" s="5" t="s">
        <v>6</v>
      </c>
      <c r="F6" s="3" t="s">
        <v>67</v>
      </c>
      <c r="G6" s="3" t="s">
        <v>68</v>
      </c>
    </row>
    <row r="7" spans="1:8" ht="60" x14ac:dyDescent="0.3">
      <c r="B7" s="6" t="s">
        <v>7</v>
      </c>
      <c r="C7" s="7" t="s">
        <v>8</v>
      </c>
      <c r="D7" s="7" t="s">
        <v>9</v>
      </c>
      <c r="E7" s="8" t="s">
        <v>10</v>
      </c>
      <c r="F7" s="33" t="s">
        <v>69</v>
      </c>
      <c r="G7" s="33" t="s">
        <v>95</v>
      </c>
    </row>
    <row r="8" spans="1:8" x14ac:dyDescent="0.3">
      <c r="B8" s="56" t="s">
        <v>11</v>
      </c>
      <c r="C8" s="48">
        <v>14</v>
      </c>
      <c r="D8" s="49">
        <v>415</v>
      </c>
      <c r="E8" s="10">
        <f>C8*D8</f>
        <v>5810</v>
      </c>
      <c r="F8" s="52">
        <v>700</v>
      </c>
      <c r="G8" s="48"/>
    </row>
    <row r="9" spans="1:8" x14ac:dyDescent="0.3">
      <c r="B9" s="56" t="s">
        <v>12</v>
      </c>
      <c r="C9" s="48">
        <v>53</v>
      </c>
      <c r="D9" s="49">
        <v>505</v>
      </c>
      <c r="E9" s="10">
        <f t="shared" ref="E9:E14" si="0">C9*D9</f>
        <v>26765</v>
      </c>
      <c r="F9" s="52">
        <v>800</v>
      </c>
      <c r="G9" s="48">
        <v>5</v>
      </c>
    </row>
    <row r="10" spans="1:8" x14ac:dyDescent="0.3">
      <c r="B10" s="56" t="s">
        <v>13</v>
      </c>
      <c r="C10" s="48">
        <v>41</v>
      </c>
      <c r="D10" s="49">
        <v>800</v>
      </c>
      <c r="E10" s="10">
        <f t="shared" si="0"/>
        <v>32800</v>
      </c>
      <c r="F10" s="52">
        <v>900</v>
      </c>
      <c r="G10" s="48">
        <v>5</v>
      </c>
      <c r="H10" t="s">
        <v>97</v>
      </c>
    </row>
    <row r="11" spans="1:8" x14ac:dyDescent="0.3">
      <c r="B11" s="56" t="s">
        <v>14</v>
      </c>
      <c r="C11" s="48">
        <v>50</v>
      </c>
      <c r="D11" s="49">
        <v>970</v>
      </c>
      <c r="E11" s="10">
        <f t="shared" si="0"/>
        <v>48500</v>
      </c>
      <c r="F11" s="52">
        <v>1000</v>
      </c>
      <c r="G11" s="48">
        <v>5</v>
      </c>
      <c r="H11" t="s">
        <v>98</v>
      </c>
    </row>
    <row r="12" spans="1:8" x14ac:dyDescent="0.3">
      <c r="B12" s="56" t="s">
        <v>15</v>
      </c>
      <c r="C12" s="48">
        <v>7</v>
      </c>
      <c r="D12" s="49">
        <v>1145</v>
      </c>
      <c r="E12" s="10">
        <f t="shared" si="0"/>
        <v>8015</v>
      </c>
      <c r="F12" s="52">
        <v>1400</v>
      </c>
      <c r="G12" s="48">
        <v>5</v>
      </c>
    </row>
    <row r="13" spans="1:8" x14ac:dyDescent="0.3">
      <c r="B13" s="56" t="s">
        <v>94</v>
      </c>
      <c r="C13" s="48"/>
      <c r="D13" s="49">
        <v>1250</v>
      </c>
      <c r="E13" s="10">
        <f t="shared" si="0"/>
        <v>0</v>
      </c>
      <c r="F13" s="52">
        <v>1500</v>
      </c>
      <c r="G13" s="48"/>
    </row>
    <row r="14" spans="1:8" x14ac:dyDescent="0.3">
      <c r="B14" s="57" t="s">
        <v>16</v>
      </c>
      <c r="C14" s="50"/>
      <c r="D14" s="51">
        <v>1375</v>
      </c>
      <c r="E14" s="13">
        <f t="shared" si="0"/>
        <v>0</v>
      </c>
      <c r="F14" s="53">
        <v>1600</v>
      </c>
      <c r="G14" s="50"/>
    </row>
    <row r="15" spans="1:8" x14ac:dyDescent="0.3">
      <c r="B15" s="34"/>
      <c r="C15" s="35">
        <f>SUM(C8:C14)</f>
        <v>165</v>
      </c>
      <c r="D15" s="36"/>
      <c r="E15" s="15"/>
      <c r="G15" s="34">
        <f>SUM(G9:G14)</f>
        <v>20</v>
      </c>
    </row>
    <row r="16" spans="1:8" x14ac:dyDescent="0.3">
      <c r="B16" t="s">
        <v>70</v>
      </c>
      <c r="E16" s="37">
        <f>SUM(E8:E14)</f>
        <v>121890</v>
      </c>
    </row>
    <row r="17" spans="1:7" x14ac:dyDescent="0.3">
      <c r="E17" s="15"/>
    </row>
    <row r="18" spans="1:7" x14ac:dyDescent="0.3">
      <c r="B18" s="38" t="s">
        <v>71</v>
      </c>
      <c r="C18" s="35"/>
      <c r="D18" s="36"/>
      <c r="E18" s="39">
        <f>SUM(G8:G14,C8:C14)</f>
        <v>185</v>
      </c>
      <c r="F18" s="40">
        <f>C15/E18</f>
        <v>0.89189189189189189</v>
      </c>
      <c r="G18" s="41" t="s">
        <v>72</v>
      </c>
    </row>
    <row r="19" spans="1:7" x14ac:dyDescent="0.3">
      <c r="B19" s="38"/>
      <c r="C19" s="35"/>
      <c r="D19" s="36"/>
      <c r="E19" s="42"/>
      <c r="G19" s="41"/>
    </row>
    <row r="20" spans="1:7" x14ac:dyDescent="0.3">
      <c r="A20" s="2" t="s">
        <v>18</v>
      </c>
      <c r="E20" s="15"/>
    </row>
    <row r="22" spans="1:7" x14ac:dyDescent="0.3">
      <c r="B22" t="s">
        <v>73</v>
      </c>
      <c r="E22" s="37">
        <f>E16*12</f>
        <v>1462680</v>
      </c>
      <c r="F22" s="43"/>
    </row>
    <row r="23" spans="1:7" x14ac:dyDescent="0.3">
      <c r="E23" s="15"/>
    </row>
    <row r="24" spans="1:7" x14ac:dyDescent="0.3">
      <c r="B24" t="s">
        <v>74</v>
      </c>
      <c r="E24" s="54">
        <v>300000</v>
      </c>
    </row>
    <row r="26" spans="1:7" x14ac:dyDescent="0.3">
      <c r="B26" t="s">
        <v>75</v>
      </c>
      <c r="E26" s="37">
        <f>E22+E24</f>
        <v>1762680</v>
      </c>
    </row>
    <row r="28" spans="1:7" x14ac:dyDescent="0.3">
      <c r="B28" t="s">
        <v>76</v>
      </c>
      <c r="E28" s="44">
        <f>E22/E26</f>
        <v>0.82980461569882225</v>
      </c>
    </row>
    <row r="30" spans="1:7" x14ac:dyDescent="0.3">
      <c r="B30" t="s">
        <v>96</v>
      </c>
      <c r="E30" s="54">
        <v>150000</v>
      </c>
    </row>
    <row r="32" spans="1:7" x14ac:dyDescent="0.3">
      <c r="B32" t="s">
        <v>77</v>
      </c>
      <c r="E32" s="37">
        <f>E28*E30</f>
        <v>124470.69235482333</v>
      </c>
    </row>
    <row r="34" spans="2:6" x14ac:dyDescent="0.3">
      <c r="B34" t="s">
        <v>78</v>
      </c>
      <c r="E34" s="37">
        <f>E22-E32</f>
        <v>1338209.3076451768</v>
      </c>
    </row>
    <row r="36" spans="2:6" x14ac:dyDescent="0.3">
      <c r="B36" t="s">
        <v>79</v>
      </c>
      <c r="E36" s="55">
        <v>2.8000000000000001E-2</v>
      </c>
    </row>
    <row r="38" spans="2:6" x14ac:dyDescent="0.3">
      <c r="B38" t="s">
        <v>80</v>
      </c>
      <c r="E38" s="45">
        <f>E34*(1+E36)</f>
        <v>1375679.1682592419</v>
      </c>
    </row>
    <row r="40" spans="2:6" x14ac:dyDescent="0.3">
      <c r="B40" t="s">
        <v>81</v>
      </c>
      <c r="E40" s="14">
        <f>E38+E32</f>
        <v>1500149.8606140651</v>
      </c>
      <c r="F40" s="43"/>
    </row>
    <row r="42" spans="2:6" x14ac:dyDescent="0.3">
      <c r="B42" t="s">
        <v>82</v>
      </c>
      <c r="E42" s="16">
        <f>SUMPRODUCT(F8:F12,C8:C12)*12</f>
        <v>1786800</v>
      </c>
      <c r="F42" s="43"/>
    </row>
    <row r="44" spans="2:6" x14ac:dyDescent="0.3">
      <c r="B44" t="s">
        <v>83</v>
      </c>
      <c r="E44" s="14">
        <f>MIN(E40,E42)</f>
        <v>1500149.8606140651</v>
      </c>
      <c r="F44" s="43"/>
    </row>
    <row r="46" spans="2:6" x14ac:dyDescent="0.3">
      <c r="B46" t="s">
        <v>84</v>
      </c>
      <c r="E46" s="28">
        <f>(E44-E22)/E22</f>
        <v>2.5617264619783604E-2</v>
      </c>
    </row>
    <row r="49" spans="1:6" x14ac:dyDescent="0.3">
      <c r="A49" s="2" t="s">
        <v>85</v>
      </c>
    </row>
    <row r="51" spans="1:6" x14ac:dyDescent="0.3">
      <c r="B51" s="3" t="s">
        <v>86</v>
      </c>
      <c r="C51" s="4" t="s">
        <v>87</v>
      </c>
      <c r="D51" s="4" t="s">
        <v>88</v>
      </c>
      <c r="E51" s="4" t="s">
        <v>89</v>
      </c>
      <c r="F51" s="4" t="s">
        <v>90</v>
      </c>
    </row>
    <row r="52" spans="1:6" ht="45.6" x14ac:dyDescent="0.3">
      <c r="B52" s="6" t="s">
        <v>7</v>
      </c>
      <c r="C52" s="7" t="s">
        <v>32</v>
      </c>
      <c r="D52" s="7" t="s">
        <v>9</v>
      </c>
      <c r="E52" s="17" t="s">
        <v>91</v>
      </c>
      <c r="F52" s="17" t="s">
        <v>92</v>
      </c>
    </row>
    <row r="53" spans="1:6" x14ac:dyDescent="0.3">
      <c r="B53" s="9" t="str">
        <f t="shared" ref="B53:D54" si="1">B8</f>
        <v>0BR</v>
      </c>
      <c r="C53" s="19">
        <f t="shared" si="1"/>
        <v>14</v>
      </c>
      <c r="D53" s="46">
        <f t="shared" si="1"/>
        <v>415</v>
      </c>
      <c r="E53" s="46">
        <f>(1+$E$46)*D53</f>
        <v>425.63116481721022</v>
      </c>
      <c r="F53" s="46">
        <f>C53*E53*12</f>
        <v>71506.035689291311</v>
      </c>
    </row>
    <row r="54" spans="1:6" x14ac:dyDescent="0.3">
      <c r="B54" s="9" t="str">
        <f t="shared" si="1"/>
        <v>1BR</v>
      </c>
      <c r="C54" s="19">
        <f t="shared" si="1"/>
        <v>53</v>
      </c>
      <c r="D54" s="46">
        <f t="shared" si="1"/>
        <v>505</v>
      </c>
      <c r="E54" s="46">
        <f t="shared" ref="E54:E59" si="2">(1+$E$46)*D54</f>
        <v>517.93671863299073</v>
      </c>
      <c r="F54" s="46">
        <f t="shared" ref="F54:F59" si="3">C54*E54*12</f>
        <v>329407.75305058213</v>
      </c>
    </row>
    <row r="55" spans="1:6" x14ac:dyDescent="0.3">
      <c r="B55" s="9" t="str">
        <f>B10</f>
        <v>2BR</v>
      </c>
      <c r="C55" s="19">
        <f t="shared" ref="C55:D59" si="4">C10</f>
        <v>41</v>
      </c>
      <c r="D55" s="46">
        <f t="shared" si="4"/>
        <v>800</v>
      </c>
      <c r="E55" s="46">
        <f t="shared" si="2"/>
        <v>820.49381169582693</v>
      </c>
      <c r="F55" s="46">
        <f t="shared" si="3"/>
        <v>403682.95535434684</v>
      </c>
    </row>
    <row r="56" spans="1:6" x14ac:dyDescent="0.3">
      <c r="B56" s="9" t="str">
        <f>B11</f>
        <v>3BR</v>
      </c>
      <c r="C56" s="19">
        <f t="shared" si="4"/>
        <v>50</v>
      </c>
      <c r="D56" s="46">
        <f t="shared" si="4"/>
        <v>970</v>
      </c>
      <c r="E56" s="46">
        <f t="shared" si="2"/>
        <v>994.84874668119016</v>
      </c>
      <c r="F56" s="46">
        <f t="shared" si="3"/>
        <v>596909.24800871406</v>
      </c>
    </row>
    <row r="57" spans="1:6" x14ac:dyDescent="0.3">
      <c r="B57" s="9" t="str">
        <f>B12</f>
        <v>4BR</v>
      </c>
      <c r="C57" s="19">
        <f t="shared" si="4"/>
        <v>7</v>
      </c>
      <c r="D57" s="46">
        <f t="shared" si="4"/>
        <v>1145</v>
      </c>
      <c r="E57" s="46">
        <f t="shared" si="2"/>
        <v>1174.3317679896522</v>
      </c>
      <c r="F57" s="46">
        <f t="shared" si="3"/>
        <v>98643.8685111308</v>
      </c>
    </row>
    <row r="58" spans="1:6" x14ac:dyDescent="0.3">
      <c r="B58" s="9" t="str">
        <f>B13</f>
        <v>5BR</v>
      </c>
      <c r="C58" s="19">
        <f t="shared" si="4"/>
        <v>0</v>
      </c>
      <c r="D58" s="46">
        <f t="shared" si="4"/>
        <v>1250</v>
      </c>
      <c r="E58" s="46">
        <f t="shared" si="2"/>
        <v>1282.0215807747295</v>
      </c>
      <c r="F58" s="46">
        <f t="shared" si="3"/>
        <v>0</v>
      </c>
    </row>
    <row r="59" spans="1:6" x14ac:dyDescent="0.3">
      <c r="B59" s="11" t="str">
        <f>B14</f>
        <v>6BR</v>
      </c>
      <c r="C59" s="20">
        <f t="shared" si="4"/>
        <v>0</v>
      </c>
      <c r="D59" s="47">
        <f t="shared" si="4"/>
        <v>1375</v>
      </c>
      <c r="E59" s="47">
        <f t="shared" si="2"/>
        <v>1410.2237388522026</v>
      </c>
      <c r="F59" s="47">
        <f t="shared" si="3"/>
        <v>0</v>
      </c>
    </row>
    <row r="61" spans="1:6" x14ac:dyDescent="0.3">
      <c r="B61" s="22" t="s">
        <v>93</v>
      </c>
      <c r="F61" s="37">
        <f>SUM(F53:F59)</f>
        <v>1500149.8606140651</v>
      </c>
    </row>
  </sheetData>
  <mergeCells count="1">
    <mergeCell ref="A2:G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490"/>
  <sheetViews>
    <sheetView tabSelected="1" zoomScale="134" zoomScaleNormal="134" zoomScalePageLayoutView="134" workbookViewId="0">
      <selection activeCell="A3" sqref="A3:B3"/>
    </sheetView>
  </sheetViews>
  <sheetFormatPr defaultColWidth="11" defaultRowHeight="15.6" x14ac:dyDescent="0.3"/>
  <cols>
    <col min="2" max="2" width="69.5" customWidth="1"/>
    <col min="3" max="25" width="11" style="84"/>
  </cols>
  <sheetData>
    <row r="1" spans="1:6" ht="18" x14ac:dyDescent="0.35">
      <c r="A1" s="103" t="s">
        <v>139</v>
      </c>
      <c r="B1" s="66"/>
      <c r="C1" s="104"/>
      <c r="E1" s="104"/>
      <c r="F1" s="104"/>
    </row>
    <row r="2" spans="1:6" x14ac:dyDescent="0.3">
      <c r="A2" s="105" t="s">
        <v>123</v>
      </c>
      <c r="B2" s="84"/>
    </row>
    <row r="3" spans="1:6" ht="65.25" customHeight="1" x14ac:dyDescent="0.3">
      <c r="A3" s="115" t="s">
        <v>124</v>
      </c>
      <c r="B3" s="115"/>
    </row>
    <row r="4" spans="1:6" x14ac:dyDescent="0.3">
      <c r="A4" s="115"/>
      <c r="B4" s="115"/>
    </row>
    <row r="5" spans="1:6" ht="112.2" customHeight="1" x14ac:dyDescent="0.3">
      <c r="A5" s="115" t="s">
        <v>138</v>
      </c>
      <c r="B5" s="115"/>
    </row>
    <row r="6" spans="1:6" x14ac:dyDescent="0.3">
      <c r="A6" s="115"/>
      <c r="B6" s="115"/>
    </row>
    <row r="7" spans="1:6" ht="72.75" customHeight="1" x14ac:dyDescent="0.3">
      <c r="A7" s="115" t="s">
        <v>134</v>
      </c>
      <c r="B7" s="115"/>
    </row>
    <row r="8" spans="1:6" x14ac:dyDescent="0.3">
      <c r="A8" s="84"/>
      <c r="B8" s="84"/>
    </row>
    <row r="9" spans="1:6" x14ac:dyDescent="0.3">
      <c r="A9" s="84"/>
      <c r="B9" s="84"/>
    </row>
    <row r="10" spans="1:6" x14ac:dyDescent="0.3">
      <c r="A10" s="84"/>
      <c r="B10" s="84"/>
    </row>
    <row r="11" spans="1:6" x14ac:dyDescent="0.3">
      <c r="A11" s="84"/>
      <c r="B11" s="84"/>
    </row>
    <row r="12" spans="1:6" x14ac:dyDescent="0.3">
      <c r="A12" s="84"/>
      <c r="B12" s="84"/>
    </row>
    <row r="13" spans="1:6" x14ac:dyDescent="0.3">
      <c r="A13" s="84"/>
      <c r="B13" s="84"/>
    </row>
    <row r="14" spans="1:6" x14ac:dyDescent="0.3">
      <c r="A14" s="84"/>
      <c r="B14" s="84"/>
    </row>
    <row r="15" spans="1:6" x14ac:dyDescent="0.3">
      <c r="A15" s="84"/>
      <c r="B15" s="84"/>
    </row>
    <row r="16" spans="1:6" x14ac:dyDescent="0.3">
      <c r="A16" s="84"/>
      <c r="B16" s="84"/>
    </row>
    <row r="17" spans="1:2" x14ac:dyDescent="0.3">
      <c r="A17" s="84"/>
      <c r="B17" s="84"/>
    </row>
    <row r="18" spans="1:2" x14ac:dyDescent="0.3">
      <c r="A18" s="84"/>
      <c r="B18" s="84"/>
    </row>
    <row r="19" spans="1:2" x14ac:dyDescent="0.3">
      <c r="A19" s="84"/>
      <c r="B19" s="84"/>
    </row>
    <row r="20" spans="1:2" x14ac:dyDescent="0.3">
      <c r="A20" s="84"/>
      <c r="B20" s="84"/>
    </row>
    <row r="21" spans="1:2" x14ac:dyDescent="0.3">
      <c r="A21" s="84"/>
      <c r="B21" s="84"/>
    </row>
    <row r="22" spans="1:2" x14ac:dyDescent="0.3">
      <c r="A22" s="84"/>
      <c r="B22" s="84"/>
    </row>
    <row r="23" spans="1:2" x14ac:dyDescent="0.3">
      <c r="A23" s="84"/>
      <c r="B23" s="84"/>
    </row>
    <row r="24" spans="1:2" x14ac:dyDescent="0.3">
      <c r="A24" s="84"/>
      <c r="B24" s="84"/>
    </row>
    <row r="25" spans="1:2" x14ac:dyDescent="0.3">
      <c r="A25" s="84"/>
      <c r="B25" s="84"/>
    </row>
    <row r="26" spans="1:2" x14ac:dyDescent="0.3">
      <c r="A26" s="84"/>
      <c r="B26" s="84"/>
    </row>
    <row r="27" spans="1:2" x14ac:dyDescent="0.3">
      <c r="A27" s="84"/>
      <c r="B27" s="84"/>
    </row>
    <row r="28" spans="1:2" x14ac:dyDescent="0.3">
      <c r="A28" s="84"/>
      <c r="B28" s="84"/>
    </row>
    <row r="29" spans="1:2" x14ac:dyDescent="0.3">
      <c r="A29" s="84"/>
      <c r="B29" s="84"/>
    </row>
    <row r="30" spans="1:2" x14ac:dyDescent="0.3">
      <c r="A30" s="84"/>
      <c r="B30" s="84"/>
    </row>
    <row r="31" spans="1:2" x14ac:dyDescent="0.3">
      <c r="A31" s="84"/>
      <c r="B31" s="84"/>
    </row>
    <row r="32" spans="1:2" x14ac:dyDescent="0.3">
      <c r="A32" s="84"/>
      <c r="B32" s="84"/>
    </row>
    <row r="33" spans="1:2" x14ac:dyDescent="0.3">
      <c r="A33" s="84"/>
      <c r="B33" s="84"/>
    </row>
    <row r="34" spans="1:2" x14ac:dyDescent="0.3">
      <c r="A34" s="84"/>
      <c r="B34" s="84"/>
    </row>
    <row r="35" spans="1:2" x14ac:dyDescent="0.3">
      <c r="A35" s="84"/>
      <c r="B35" s="84"/>
    </row>
    <row r="36" spans="1:2" x14ac:dyDescent="0.3">
      <c r="A36" s="84"/>
      <c r="B36" s="84"/>
    </row>
    <row r="37" spans="1:2" x14ac:dyDescent="0.3">
      <c r="A37" s="84"/>
      <c r="B37" s="84"/>
    </row>
    <row r="38" spans="1:2" x14ac:dyDescent="0.3">
      <c r="A38" s="84"/>
      <c r="B38" s="84"/>
    </row>
    <row r="39" spans="1:2" x14ac:dyDescent="0.3">
      <c r="A39" s="84"/>
      <c r="B39" s="84"/>
    </row>
    <row r="40" spans="1:2" x14ac:dyDescent="0.3">
      <c r="A40" s="84"/>
      <c r="B40" s="84"/>
    </row>
    <row r="41" spans="1:2" x14ac:dyDescent="0.3">
      <c r="A41" s="84"/>
      <c r="B41" s="84"/>
    </row>
    <row r="42" spans="1:2" x14ac:dyDescent="0.3">
      <c r="A42" s="84"/>
      <c r="B42" s="84"/>
    </row>
    <row r="43" spans="1:2" x14ac:dyDescent="0.3">
      <c r="A43" s="84"/>
      <c r="B43" s="84"/>
    </row>
    <row r="44" spans="1:2" x14ac:dyDescent="0.3">
      <c r="A44" s="84"/>
      <c r="B44" s="84"/>
    </row>
    <row r="45" spans="1:2" x14ac:dyDescent="0.3">
      <c r="A45" s="84"/>
      <c r="B45" s="84"/>
    </row>
    <row r="46" spans="1:2" x14ac:dyDescent="0.3">
      <c r="A46" s="84"/>
      <c r="B46" s="84"/>
    </row>
    <row r="47" spans="1:2" x14ac:dyDescent="0.3">
      <c r="A47" s="84"/>
      <c r="B47" s="84"/>
    </row>
    <row r="48" spans="1:2" x14ac:dyDescent="0.3">
      <c r="A48" s="84"/>
      <c r="B48" s="84"/>
    </row>
    <row r="49" spans="1:2" x14ac:dyDescent="0.3">
      <c r="A49" s="84"/>
      <c r="B49" s="84"/>
    </row>
    <row r="50" spans="1:2" x14ac:dyDescent="0.3">
      <c r="A50" s="84"/>
      <c r="B50" s="84"/>
    </row>
    <row r="51" spans="1:2" x14ac:dyDescent="0.3">
      <c r="A51" s="84"/>
      <c r="B51" s="84"/>
    </row>
    <row r="52" spans="1:2" x14ac:dyDescent="0.3">
      <c r="A52" s="84"/>
      <c r="B52" s="84"/>
    </row>
    <row r="53" spans="1:2" x14ac:dyDescent="0.3">
      <c r="A53" s="84"/>
      <c r="B53" s="84"/>
    </row>
    <row r="54" spans="1:2" x14ac:dyDescent="0.3">
      <c r="A54" s="84"/>
      <c r="B54" s="84"/>
    </row>
    <row r="55" spans="1:2" x14ac:dyDescent="0.3">
      <c r="A55" s="84"/>
      <c r="B55" s="84"/>
    </row>
    <row r="56" spans="1:2" x14ac:dyDescent="0.3">
      <c r="A56" s="84"/>
      <c r="B56" s="84"/>
    </row>
    <row r="57" spans="1:2" x14ac:dyDescent="0.3">
      <c r="A57" s="84"/>
      <c r="B57" s="84"/>
    </row>
    <row r="58" spans="1:2" x14ac:dyDescent="0.3">
      <c r="A58" s="84"/>
      <c r="B58" s="84"/>
    </row>
    <row r="59" spans="1:2" x14ac:dyDescent="0.3">
      <c r="A59" s="84"/>
      <c r="B59" s="84"/>
    </row>
    <row r="60" spans="1:2" x14ac:dyDescent="0.3">
      <c r="A60" s="84"/>
      <c r="B60" s="84"/>
    </row>
    <row r="61" spans="1:2" x14ac:dyDescent="0.3">
      <c r="A61" s="84"/>
      <c r="B61" s="84"/>
    </row>
    <row r="62" spans="1:2" x14ac:dyDescent="0.3">
      <c r="A62" s="84"/>
      <c r="B62" s="84"/>
    </row>
    <row r="63" spans="1:2" x14ac:dyDescent="0.3">
      <c r="A63" s="84"/>
      <c r="B63" s="84"/>
    </row>
    <row r="64" spans="1:2" x14ac:dyDescent="0.3">
      <c r="A64" s="84"/>
      <c r="B64" s="84"/>
    </row>
    <row r="65" spans="1:2" x14ac:dyDescent="0.3">
      <c r="A65" s="84"/>
      <c r="B65" s="84"/>
    </row>
    <row r="66" spans="1:2" x14ac:dyDescent="0.3">
      <c r="A66" s="84"/>
      <c r="B66" s="84"/>
    </row>
    <row r="67" spans="1:2" x14ac:dyDescent="0.3">
      <c r="A67" s="84"/>
      <c r="B67" s="84"/>
    </row>
    <row r="68" spans="1:2" x14ac:dyDescent="0.3">
      <c r="A68" s="84"/>
      <c r="B68" s="84"/>
    </row>
    <row r="69" spans="1:2" x14ac:dyDescent="0.3">
      <c r="A69" s="84"/>
      <c r="B69" s="84"/>
    </row>
    <row r="70" spans="1:2" x14ac:dyDescent="0.3">
      <c r="A70" s="84"/>
      <c r="B70" s="84"/>
    </row>
    <row r="71" spans="1:2" x14ac:dyDescent="0.3">
      <c r="A71" s="84"/>
      <c r="B71" s="84"/>
    </row>
    <row r="72" spans="1:2" x14ac:dyDescent="0.3">
      <c r="A72" s="84"/>
      <c r="B72" s="84"/>
    </row>
    <row r="73" spans="1:2" x14ac:dyDescent="0.3">
      <c r="A73" s="84"/>
      <c r="B73" s="84"/>
    </row>
    <row r="74" spans="1:2" x14ac:dyDescent="0.3">
      <c r="A74" s="84"/>
      <c r="B74" s="84"/>
    </row>
    <row r="75" spans="1:2" x14ac:dyDescent="0.3">
      <c r="A75" s="84"/>
      <c r="B75" s="84"/>
    </row>
    <row r="76" spans="1:2" x14ac:dyDescent="0.3">
      <c r="A76" s="84"/>
      <c r="B76" s="84"/>
    </row>
    <row r="77" spans="1:2" x14ac:dyDescent="0.3">
      <c r="A77" s="84"/>
      <c r="B77" s="84"/>
    </row>
    <row r="78" spans="1:2" x14ac:dyDescent="0.3">
      <c r="A78" s="84"/>
      <c r="B78" s="84"/>
    </row>
    <row r="79" spans="1:2" x14ac:dyDescent="0.3">
      <c r="A79" s="84"/>
      <c r="B79" s="84"/>
    </row>
    <row r="80" spans="1:2" x14ac:dyDescent="0.3">
      <c r="A80" s="84"/>
      <c r="B80" s="84"/>
    </row>
    <row r="81" spans="1:2" x14ac:dyDescent="0.3">
      <c r="A81" s="84"/>
      <c r="B81" s="84"/>
    </row>
    <row r="82" spans="1:2" x14ac:dyDescent="0.3">
      <c r="A82" s="84"/>
      <c r="B82" s="84"/>
    </row>
    <row r="83" spans="1:2" x14ac:dyDescent="0.3">
      <c r="A83" s="84"/>
      <c r="B83" s="84"/>
    </row>
    <row r="84" spans="1:2" x14ac:dyDescent="0.3">
      <c r="A84" s="84"/>
      <c r="B84" s="84"/>
    </row>
    <row r="85" spans="1:2" x14ac:dyDescent="0.3">
      <c r="A85" s="84"/>
      <c r="B85" s="84"/>
    </row>
    <row r="86" spans="1:2" x14ac:dyDescent="0.3">
      <c r="A86" s="84"/>
      <c r="B86" s="84"/>
    </row>
    <row r="87" spans="1:2" x14ac:dyDescent="0.3">
      <c r="A87" s="84"/>
      <c r="B87" s="84"/>
    </row>
    <row r="88" spans="1:2" x14ac:dyDescent="0.3">
      <c r="A88" s="84"/>
      <c r="B88" s="84"/>
    </row>
    <row r="89" spans="1:2" x14ac:dyDescent="0.3">
      <c r="A89" s="84"/>
      <c r="B89" s="84"/>
    </row>
    <row r="90" spans="1:2" x14ac:dyDescent="0.3">
      <c r="A90" s="84"/>
      <c r="B90" s="84"/>
    </row>
    <row r="91" spans="1:2" x14ac:dyDescent="0.3">
      <c r="A91" s="84"/>
      <c r="B91" s="84"/>
    </row>
    <row r="92" spans="1:2" x14ac:dyDescent="0.3">
      <c r="A92" s="84"/>
      <c r="B92" s="84"/>
    </row>
    <row r="93" spans="1:2" x14ac:dyDescent="0.3">
      <c r="A93" s="84"/>
      <c r="B93" s="84"/>
    </row>
    <row r="94" spans="1:2" x14ac:dyDescent="0.3">
      <c r="A94" s="84"/>
      <c r="B94" s="84"/>
    </row>
    <row r="95" spans="1:2" x14ac:dyDescent="0.3">
      <c r="A95" s="84"/>
      <c r="B95" s="84"/>
    </row>
    <row r="96" spans="1:2" x14ac:dyDescent="0.3">
      <c r="A96" s="84"/>
      <c r="B96" s="84"/>
    </row>
    <row r="97" spans="1:2" x14ac:dyDescent="0.3">
      <c r="A97" s="84"/>
      <c r="B97" s="84"/>
    </row>
    <row r="98" spans="1:2" x14ac:dyDescent="0.3">
      <c r="A98" s="84"/>
      <c r="B98" s="84"/>
    </row>
    <row r="99" spans="1:2" x14ac:dyDescent="0.3">
      <c r="A99" s="84"/>
      <c r="B99" s="84"/>
    </row>
    <row r="100" spans="1:2" x14ac:dyDescent="0.3">
      <c r="A100" s="84"/>
      <c r="B100" s="84"/>
    </row>
    <row r="101" spans="1:2" x14ac:dyDescent="0.3">
      <c r="A101" s="84"/>
      <c r="B101" s="84"/>
    </row>
    <row r="102" spans="1:2" x14ac:dyDescent="0.3">
      <c r="A102" s="84"/>
      <c r="B102" s="84"/>
    </row>
    <row r="103" spans="1:2" x14ac:dyDescent="0.3">
      <c r="A103" s="84"/>
      <c r="B103" s="84"/>
    </row>
    <row r="104" spans="1:2" x14ac:dyDescent="0.3">
      <c r="A104" s="84"/>
      <c r="B104" s="84"/>
    </row>
    <row r="105" spans="1:2" x14ac:dyDescent="0.3">
      <c r="A105" s="84"/>
      <c r="B105" s="84"/>
    </row>
    <row r="106" spans="1:2" x14ac:dyDescent="0.3">
      <c r="A106" s="84"/>
      <c r="B106" s="84"/>
    </row>
    <row r="107" spans="1:2" x14ac:dyDescent="0.3">
      <c r="A107" s="84"/>
      <c r="B107" s="84"/>
    </row>
    <row r="108" spans="1:2" x14ac:dyDescent="0.3">
      <c r="A108" s="84"/>
      <c r="B108" s="84"/>
    </row>
    <row r="109" spans="1:2" x14ac:dyDescent="0.3">
      <c r="A109" s="84"/>
      <c r="B109" s="84"/>
    </row>
    <row r="110" spans="1:2" x14ac:dyDescent="0.3">
      <c r="A110" s="84"/>
      <c r="B110" s="84"/>
    </row>
    <row r="111" spans="1:2" x14ac:dyDescent="0.3">
      <c r="A111" s="84"/>
      <c r="B111" s="84"/>
    </row>
    <row r="112" spans="1:2" x14ac:dyDescent="0.3">
      <c r="A112" s="84"/>
      <c r="B112" s="84"/>
    </row>
    <row r="113" spans="1:2" x14ac:dyDescent="0.3">
      <c r="A113" s="84"/>
      <c r="B113" s="84"/>
    </row>
    <row r="114" spans="1:2" x14ac:dyDescent="0.3">
      <c r="A114" s="84"/>
      <c r="B114" s="84"/>
    </row>
    <row r="115" spans="1:2" x14ac:dyDescent="0.3">
      <c r="A115" s="84"/>
      <c r="B115" s="84"/>
    </row>
    <row r="116" spans="1:2" x14ac:dyDescent="0.3">
      <c r="A116" s="84"/>
      <c r="B116" s="84"/>
    </row>
    <row r="117" spans="1:2" x14ac:dyDescent="0.3">
      <c r="A117" s="84"/>
      <c r="B117" s="84"/>
    </row>
    <row r="118" spans="1:2" x14ac:dyDescent="0.3">
      <c r="A118" s="84"/>
      <c r="B118" s="84"/>
    </row>
    <row r="119" spans="1:2" x14ac:dyDescent="0.3">
      <c r="A119" s="84"/>
      <c r="B119" s="84"/>
    </row>
    <row r="120" spans="1:2" x14ac:dyDescent="0.3">
      <c r="A120" s="84"/>
      <c r="B120" s="84"/>
    </row>
    <row r="121" spans="1:2" x14ac:dyDescent="0.3">
      <c r="A121" s="84"/>
      <c r="B121" s="84"/>
    </row>
    <row r="122" spans="1:2" x14ac:dyDescent="0.3">
      <c r="A122" s="84"/>
      <c r="B122" s="84"/>
    </row>
    <row r="123" spans="1:2" x14ac:dyDescent="0.3">
      <c r="A123" s="84"/>
      <c r="B123" s="84"/>
    </row>
    <row r="124" spans="1:2" x14ac:dyDescent="0.3">
      <c r="A124" s="84"/>
      <c r="B124" s="84"/>
    </row>
    <row r="125" spans="1:2" x14ac:dyDescent="0.3">
      <c r="A125" s="84"/>
      <c r="B125" s="84"/>
    </row>
    <row r="126" spans="1:2" x14ac:dyDescent="0.3">
      <c r="A126" s="84"/>
      <c r="B126" s="84"/>
    </row>
    <row r="127" spans="1:2" x14ac:dyDescent="0.3">
      <c r="A127" s="84"/>
      <c r="B127" s="84"/>
    </row>
    <row r="128" spans="1:2" x14ac:dyDescent="0.3">
      <c r="A128" s="84"/>
      <c r="B128" s="84"/>
    </row>
    <row r="129" spans="1:2" x14ac:dyDescent="0.3">
      <c r="A129" s="84"/>
      <c r="B129" s="84"/>
    </row>
    <row r="130" spans="1:2" x14ac:dyDescent="0.3">
      <c r="A130" s="84"/>
      <c r="B130" s="84"/>
    </row>
    <row r="131" spans="1:2" x14ac:dyDescent="0.3">
      <c r="A131" s="84"/>
      <c r="B131" s="84"/>
    </row>
    <row r="132" spans="1:2" x14ac:dyDescent="0.3">
      <c r="A132" s="84"/>
      <c r="B132" s="84"/>
    </row>
    <row r="133" spans="1:2" x14ac:dyDescent="0.3">
      <c r="A133" s="84"/>
      <c r="B133" s="84"/>
    </row>
    <row r="134" spans="1:2" x14ac:dyDescent="0.3">
      <c r="A134" s="84"/>
      <c r="B134" s="84"/>
    </row>
    <row r="135" spans="1:2" x14ac:dyDescent="0.3">
      <c r="A135" s="84"/>
      <c r="B135" s="84"/>
    </row>
    <row r="136" spans="1:2" x14ac:dyDescent="0.3">
      <c r="A136" s="84"/>
      <c r="B136" s="84"/>
    </row>
    <row r="137" spans="1:2" x14ac:dyDescent="0.3">
      <c r="A137" s="84"/>
      <c r="B137" s="84"/>
    </row>
    <row r="138" spans="1:2" x14ac:dyDescent="0.3">
      <c r="A138" s="84"/>
      <c r="B138" s="84"/>
    </row>
    <row r="139" spans="1:2" x14ac:dyDescent="0.3">
      <c r="A139" s="84"/>
      <c r="B139" s="84"/>
    </row>
    <row r="140" spans="1:2" x14ac:dyDescent="0.3">
      <c r="A140" s="84"/>
      <c r="B140" s="84"/>
    </row>
    <row r="141" spans="1:2" x14ac:dyDescent="0.3">
      <c r="A141" s="84"/>
      <c r="B141" s="84"/>
    </row>
    <row r="142" spans="1:2" x14ac:dyDescent="0.3">
      <c r="A142" s="84"/>
      <c r="B142" s="84"/>
    </row>
    <row r="143" spans="1:2" x14ac:dyDescent="0.3">
      <c r="A143" s="84"/>
      <c r="B143" s="84"/>
    </row>
    <row r="144" spans="1:2" x14ac:dyDescent="0.3">
      <c r="A144" s="84"/>
      <c r="B144" s="84"/>
    </row>
    <row r="145" spans="1:2" x14ac:dyDescent="0.3">
      <c r="A145" s="84"/>
      <c r="B145" s="84"/>
    </row>
    <row r="146" spans="1:2" x14ac:dyDescent="0.3">
      <c r="A146" s="84"/>
      <c r="B146" s="84"/>
    </row>
    <row r="147" spans="1:2" x14ac:dyDescent="0.3">
      <c r="A147" s="84"/>
      <c r="B147" s="84"/>
    </row>
    <row r="148" spans="1:2" x14ac:dyDescent="0.3">
      <c r="A148" s="84"/>
      <c r="B148" s="84"/>
    </row>
    <row r="149" spans="1:2" x14ac:dyDescent="0.3">
      <c r="A149" s="84"/>
      <c r="B149" s="84"/>
    </row>
    <row r="150" spans="1:2" x14ac:dyDescent="0.3">
      <c r="A150" s="84"/>
      <c r="B150" s="84"/>
    </row>
    <row r="151" spans="1:2" x14ac:dyDescent="0.3">
      <c r="A151" s="84"/>
      <c r="B151" s="84"/>
    </row>
    <row r="152" spans="1:2" x14ac:dyDescent="0.3">
      <c r="A152" s="84"/>
      <c r="B152" s="84"/>
    </row>
    <row r="153" spans="1:2" x14ac:dyDescent="0.3">
      <c r="A153" s="84"/>
      <c r="B153" s="84"/>
    </row>
    <row r="154" spans="1:2" x14ac:dyDescent="0.3">
      <c r="A154" s="84"/>
      <c r="B154" s="84"/>
    </row>
    <row r="155" spans="1:2" x14ac:dyDescent="0.3">
      <c r="A155" s="84"/>
      <c r="B155" s="84"/>
    </row>
    <row r="156" spans="1:2" x14ac:dyDescent="0.3">
      <c r="A156" s="84"/>
      <c r="B156" s="84"/>
    </row>
    <row r="157" spans="1:2" x14ac:dyDescent="0.3">
      <c r="A157" s="84"/>
      <c r="B157" s="84"/>
    </row>
    <row r="158" spans="1:2" x14ac:dyDescent="0.3">
      <c r="A158" s="84"/>
      <c r="B158" s="84"/>
    </row>
    <row r="159" spans="1:2" x14ac:dyDescent="0.3">
      <c r="A159" s="84"/>
      <c r="B159" s="84"/>
    </row>
    <row r="160" spans="1:2" x14ac:dyDescent="0.3">
      <c r="A160" s="84"/>
      <c r="B160" s="84"/>
    </row>
    <row r="161" spans="1:2" x14ac:dyDescent="0.3">
      <c r="A161" s="84"/>
      <c r="B161" s="84"/>
    </row>
    <row r="162" spans="1:2" x14ac:dyDescent="0.3">
      <c r="A162" s="84"/>
      <c r="B162" s="84"/>
    </row>
    <row r="163" spans="1:2" x14ac:dyDescent="0.3">
      <c r="A163" s="84"/>
      <c r="B163" s="84"/>
    </row>
    <row r="164" spans="1:2" x14ac:dyDescent="0.3">
      <c r="A164" s="84"/>
      <c r="B164" s="84"/>
    </row>
    <row r="165" spans="1:2" x14ac:dyDescent="0.3">
      <c r="A165" s="84"/>
      <c r="B165" s="84"/>
    </row>
    <row r="166" spans="1:2" x14ac:dyDescent="0.3">
      <c r="A166" s="84"/>
      <c r="B166" s="84"/>
    </row>
    <row r="167" spans="1:2" x14ac:dyDescent="0.3">
      <c r="A167" s="84"/>
      <c r="B167" s="84"/>
    </row>
    <row r="168" spans="1:2" x14ac:dyDescent="0.3">
      <c r="A168" s="84"/>
      <c r="B168" s="84"/>
    </row>
    <row r="169" spans="1:2" x14ac:dyDescent="0.3">
      <c r="A169" s="84"/>
      <c r="B169" s="84"/>
    </row>
    <row r="170" spans="1:2" x14ac:dyDescent="0.3">
      <c r="A170" s="84"/>
      <c r="B170" s="84"/>
    </row>
    <row r="171" spans="1:2" x14ac:dyDescent="0.3">
      <c r="A171" s="84"/>
      <c r="B171" s="84"/>
    </row>
    <row r="172" spans="1:2" x14ac:dyDescent="0.3">
      <c r="A172" s="84"/>
      <c r="B172" s="84"/>
    </row>
    <row r="173" spans="1:2" x14ac:dyDescent="0.3">
      <c r="A173" s="84"/>
      <c r="B173" s="84"/>
    </row>
    <row r="174" spans="1:2" x14ac:dyDescent="0.3">
      <c r="A174" s="84"/>
      <c r="B174" s="84"/>
    </row>
    <row r="175" spans="1:2" x14ac:dyDescent="0.3">
      <c r="A175" s="84"/>
      <c r="B175" s="84"/>
    </row>
    <row r="176" spans="1:2" x14ac:dyDescent="0.3">
      <c r="A176" s="84"/>
      <c r="B176" s="84"/>
    </row>
    <row r="177" spans="1:2" x14ac:dyDescent="0.3">
      <c r="A177" s="84"/>
      <c r="B177" s="84"/>
    </row>
    <row r="178" spans="1:2" x14ac:dyDescent="0.3">
      <c r="A178" s="84"/>
      <c r="B178" s="84"/>
    </row>
    <row r="179" spans="1:2" x14ac:dyDescent="0.3">
      <c r="A179" s="84"/>
      <c r="B179" s="84"/>
    </row>
    <row r="180" spans="1:2" x14ac:dyDescent="0.3">
      <c r="A180" s="84"/>
      <c r="B180" s="84"/>
    </row>
    <row r="181" spans="1:2" x14ac:dyDescent="0.3">
      <c r="A181" s="84"/>
      <c r="B181" s="84"/>
    </row>
    <row r="182" spans="1:2" x14ac:dyDescent="0.3">
      <c r="A182" s="84"/>
      <c r="B182" s="84"/>
    </row>
    <row r="183" spans="1:2" x14ac:dyDescent="0.3">
      <c r="A183" s="84"/>
      <c r="B183" s="84"/>
    </row>
    <row r="184" spans="1:2" x14ac:dyDescent="0.3">
      <c r="A184" s="84"/>
      <c r="B184" s="84"/>
    </row>
    <row r="185" spans="1:2" x14ac:dyDescent="0.3">
      <c r="A185" s="84"/>
      <c r="B185" s="84"/>
    </row>
    <row r="186" spans="1:2" x14ac:dyDescent="0.3">
      <c r="A186" s="84"/>
      <c r="B186" s="84"/>
    </row>
    <row r="187" spans="1:2" x14ac:dyDescent="0.3">
      <c r="A187" s="84"/>
      <c r="B187" s="84"/>
    </row>
    <row r="188" spans="1:2" x14ac:dyDescent="0.3">
      <c r="A188" s="84"/>
      <c r="B188" s="84"/>
    </row>
    <row r="189" spans="1:2" x14ac:dyDescent="0.3">
      <c r="A189" s="84"/>
      <c r="B189" s="84"/>
    </row>
    <row r="190" spans="1:2" x14ac:dyDescent="0.3">
      <c r="A190" s="84"/>
      <c r="B190" s="84"/>
    </row>
    <row r="191" spans="1:2" x14ac:dyDescent="0.3">
      <c r="A191" s="84"/>
      <c r="B191" s="84"/>
    </row>
    <row r="192" spans="1:2" x14ac:dyDescent="0.3">
      <c r="A192" s="84"/>
      <c r="B192" s="84"/>
    </row>
    <row r="193" spans="1:2" x14ac:dyDescent="0.3">
      <c r="A193" s="84"/>
      <c r="B193" s="84"/>
    </row>
    <row r="194" spans="1:2" x14ac:dyDescent="0.3">
      <c r="A194" s="84"/>
      <c r="B194" s="84"/>
    </row>
    <row r="195" spans="1:2" x14ac:dyDescent="0.3">
      <c r="A195" s="84"/>
      <c r="B195" s="84"/>
    </row>
    <row r="196" spans="1:2" x14ac:dyDescent="0.3">
      <c r="A196" s="84"/>
      <c r="B196" s="84"/>
    </row>
    <row r="197" spans="1:2" x14ac:dyDescent="0.3">
      <c r="A197" s="84"/>
      <c r="B197" s="84"/>
    </row>
    <row r="198" spans="1:2" x14ac:dyDescent="0.3">
      <c r="A198" s="84"/>
      <c r="B198" s="84"/>
    </row>
    <row r="199" spans="1:2" x14ac:dyDescent="0.3">
      <c r="A199" s="84"/>
      <c r="B199" s="84"/>
    </row>
    <row r="200" spans="1:2" x14ac:dyDescent="0.3">
      <c r="A200" s="84"/>
      <c r="B200" s="84"/>
    </row>
    <row r="201" spans="1:2" x14ac:dyDescent="0.3">
      <c r="A201" s="84"/>
      <c r="B201" s="84"/>
    </row>
    <row r="202" spans="1:2" x14ac:dyDescent="0.3">
      <c r="A202" s="84"/>
      <c r="B202" s="84"/>
    </row>
    <row r="203" spans="1:2" x14ac:dyDescent="0.3">
      <c r="A203" s="84"/>
      <c r="B203" s="84"/>
    </row>
    <row r="204" spans="1:2" x14ac:dyDescent="0.3">
      <c r="A204" s="84"/>
      <c r="B204" s="84"/>
    </row>
    <row r="205" spans="1:2" x14ac:dyDescent="0.3">
      <c r="A205" s="84"/>
      <c r="B205" s="84"/>
    </row>
    <row r="206" spans="1:2" x14ac:dyDescent="0.3">
      <c r="A206" s="84"/>
      <c r="B206" s="84"/>
    </row>
    <row r="207" spans="1:2" x14ac:dyDescent="0.3">
      <c r="A207" s="84"/>
      <c r="B207" s="84"/>
    </row>
    <row r="208" spans="1:2" x14ac:dyDescent="0.3">
      <c r="A208" s="84"/>
      <c r="B208" s="84"/>
    </row>
    <row r="209" spans="1:2" x14ac:dyDescent="0.3">
      <c r="A209" s="84"/>
      <c r="B209" s="84"/>
    </row>
    <row r="210" spans="1:2" x14ac:dyDescent="0.3">
      <c r="A210" s="84"/>
      <c r="B210" s="84"/>
    </row>
    <row r="211" spans="1:2" x14ac:dyDescent="0.3">
      <c r="A211" s="84"/>
      <c r="B211" s="84"/>
    </row>
    <row r="212" spans="1:2" x14ac:dyDescent="0.3">
      <c r="A212" s="84"/>
      <c r="B212" s="84"/>
    </row>
    <row r="213" spans="1:2" x14ac:dyDescent="0.3">
      <c r="A213" s="84"/>
      <c r="B213" s="84"/>
    </row>
    <row r="214" spans="1:2" x14ac:dyDescent="0.3">
      <c r="A214" s="84"/>
      <c r="B214" s="84"/>
    </row>
    <row r="215" spans="1:2" x14ac:dyDescent="0.3">
      <c r="A215" s="84"/>
      <c r="B215" s="84"/>
    </row>
    <row r="216" spans="1:2" x14ac:dyDescent="0.3">
      <c r="A216" s="84"/>
      <c r="B216" s="84"/>
    </row>
    <row r="217" spans="1:2" x14ac:dyDescent="0.3">
      <c r="A217" s="84"/>
      <c r="B217" s="84"/>
    </row>
    <row r="218" spans="1:2" x14ac:dyDescent="0.3">
      <c r="A218" s="84"/>
      <c r="B218" s="84"/>
    </row>
    <row r="219" spans="1:2" x14ac:dyDescent="0.3">
      <c r="A219" s="84"/>
      <c r="B219" s="84"/>
    </row>
    <row r="220" spans="1:2" x14ac:dyDescent="0.3">
      <c r="A220" s="84"/>
      <c r="B220" s="84"/>
    </row>
    <row r="221" spans="1:2" x14ac:dyDescent="0.3">
      <c r="A221" s="84"/>
      <c r="B221" s="84"/>
    </row>
    <row r="222" spans="1:2" x14ac:dyDescent="0.3">
      <c r="A222" s="84"/>
      <c r="B222" s="84"/>
    </row>
    <row r="223" spans="1:2" x14ac:dyDescent="0.3">
      <c r="A223" s="84"/>
      <c r="B223" s="84"/>
    </row>
    <row r="224" spans="1:2" x14ac:dyDescent="0.3">
      <c r="A224" s="84"/>
      <c r="B224" s="84"/>
    </row>
    <row r="225" spans="1:2" x14ac:dyDescent="0.3">
      <c r="A225" s="84"/>
      <c r="B225" s="84"/>
    </row>
    <row r="226" spans="1:2" x14ac:dyDescent="0.3">
      <c r="A226" s="84"/>
      <c r="B226" s="84"/>
    </row>
    <row r="227" spans="1:2" x14ac:dyDescent="0.3">
      <c r="A227" s="84"/>
      <c r="B227" s="84"/>
    </row>
    <row r="228" spans="1:2" x14ac:dyDescent="0.3">
      <c r="A228" s="84"/>
      <c r="B228" s="84"/>
    </row>
    <row r="229" spans="1:2" x14ac:dyDescent="0.3">
      <c r="A229" s="84"/>
      <c r="B229" s="84"/>
    </row>
    <row r="230" spans="1:2" x14ac:dyDescent="0.3">
      <c r="A230" s="84"/>
      <c r="B230" s="84"/>
    </row>
    <row r="231" spans="1:2" x14ac:dyDescent="0.3">
      <c r="A231" s="84"/>
      <c r="B231" s="84"/>
    </row>
    <row r="232" spans="1:2" x14ac:dyDescent="0.3">
      <c r="A232" s="84"/>
      <c r="B232" s="84"/>
    </row>
    <row r="233" spans="1:2" x14ac:dyDescent="0.3">
      <c r="A233" s="84"/>
      <c r="B233" s="84"/>
    </row>
    <row r="234" spans="1:2" x14ac:dyDescent="0.3">
      <c r="A234" s="84"/>
      <c r="B234" s="84"/>
    </row>
    <row r="235" spans="1:2" x14ac:dyDescent="0.3">
      <c r="A235" s="84"/>
      <c r="B235" s="84"/>
    </row>
    <row r="236" spans="1:2" x14ac:dyDescent="0.3">
      <c r="A236" s="84"/>
      <c r="B236" s="84"/>
    </row>
    <row r="237" spans="1:2" x14ac:dyDescent="0.3">
      <c r="A237" s="84"/>
      <c r="B237" s="84"/>
    </row>
    <row r="238" spans="1:2" x14ac:dyDescent="0.3">
      <c r="A238" s="84"/>
      <c r="B238" s="84"/>
    </row>
    <row r="239" spans="1:2" x14ac:dyDescent="0.3">
      <c r="A239" s="84"/>
      <c r="B239" s="84"/>
    </row>
    <row r="240" spans="1:2" x14ac:dyDescent="0.3">
      <c r="A240" s="84"/>
      <c r="B240" s="84"/>
    </row>
    <row r="241" spans="1:2" x14ac:dyDescent="0.3">
      <c r="A241" s="84"/>
      <c r="B241" s="84"/>
    </row>
    <row r="242" spans="1:2" x14ac:dyDescent="0.3">
      <c r="A242" s="84"/>
      <c r="B242" s="84"/>
    </row>
    <row r="243" spans="1:2" x14ac:dyDescent="0.3">
      <c r="A243" s="84"/>
      <c r="B243" s="84"/>
    </row>
    <row r="244" spans="1:2" x14ac:dyDescent="0.3">
      <c r="A244" s="84"/>
      <c r="B244" s="84"/>
    </row>
    <row r="245" spans="1:2" x14ac:dyDescent="0.3">
      <c r="A245" s="84"/>
      <c r="B245" s="84"/>
    </row>
    <row r="246" spans="1:2" x14ac:dyDescent="0.3">
      <c r="A246" s="84"/>
      <c r="B246" s="84"/>
    </row>
    <row r="247" spans="1:2" x14ac:dyDescent="0.3">
      <c r="A247" s="84"/>
      <c r="B247" s="84"/>
    </row>
    <row r="248" spans="1:2" x14ac:dyDescent="0.3">
      <c r="A248" s="84"/>
      <c r="B248" s="84"/>
    </row>
    <row r="249" spans="1:2" x14ac:dyDescent="0.3">
      <c r="A249" s="84"/>
      <c r="B249" s="84"/>
    </row>
    <row r="250" spans="1:2" x14ac:dyDescent="0.3">
      <c r="A250" s="84"/>
      <c r="B250" s="84"/>
    </row>
    <row r="251" spans="1:2" x14ac:dyDescent="0.3">
      <c r="A251" s="84"/>
      <c r="B251" s="84"/>
    </row>
    <row r="252" spans="1:2" x14ac:dyDescent="0.3">
      <c r="A252" s="84"/>
      <c r="B252" s="84"/>
    </row>
    <row r="253" spans="1:2" x14ac:dyDescent="0.3">
      <c r="A253" s="84"/>
      <c r="B253" s="84"/>
    </row>
    <row r="254" spans="1:2" x14ac:dyDescent="0.3">
      <c r="A254" s="84"/>
      <c r="B254" s="84"/>
    </row>
    <row r="255" spans="1:2" x14ac:dyDescent="0.3">
      <c r="A255" s="84"/>
      <c r="B255" s="84"/>
    </row>
    <row r="256" spans="1:2" x14ac:dyDescent="0.3">
      <c r="A256" s="84"/>
      <c r="B256" s="84"/>
    </row>
    <row r="257" spans="1:2" x14ac:dyDescent="0.3">
      <c r="A257" s="84"/>
      <c r="B257" s="84"/>
    </row>
    <row r="258" spans="1:2" x14ac:dyDescent="0.3">
      <c r="A258" s="84"/>
      <c r="B258" s="84"/>
    </row>
    <row r="259" spans="1:2" x14ac:dyDescent="0.3">
      <c r="A259" s="84"/>
      <c r="B259" s="84"/>
    </row>
    <row r="260" spans="1:2" x14ac:dyDescent="0.3">
      <c r="A260" s="84"/>
      <c r="B260" s="84"/>
    </row>
    <row r="261" spans="1:2" x14ac:dyDescent="0.3">
      <c r="A261" s="84"/>
      <c r="B261" s="84"/>
    </row>
    <row r="262" spans="1:2" x14ac:dyDescent="0.3">
      <c r="A262" s="84"/>
      <c r="B262" s="84"/>
    </row>
    <row r="263" spans="1:2" x14ac:dyDescent="0.3">
      <c r="A263" s="84"/>
      <c r="B263" s="84"/>
    </row>
    <row r="264" spans="1:2" x14ac:dyDescent="0.3">
      <c r="A264" s="84"/>
      <c r="B264" s="84"/>
    </row>
    <row r="265" spans="1:2" x14ac:dyDescent="0.3">
      <c r="A265" s="84"/>
      <c r="B265" s="84"/>
    </row>
    <row r="266" spans="1:2" x14ac:dyDescent="0.3">
      <c r="A266" s="84"/>
      <c r="B266" s="84"/>
    </row>
    <row r="267" spans="1:2" x14ac:dyDescent="0.3">
      <c r="A267" s="84"/>
      <c r="B267" s="84"/>
    </row>
    <row r="268" spans="1:2" x14ac:dyDescent="0.3">
      <c r="A268" s="84"/>
      <c r="B268" s="84"/>
    </row>
    <row r="269" spans="1:2" x14ac:dyDescent="0.3">
      <c r="A269" s="84"/>
      <c r="B269" s="84"/>
    </row>
    <row r="270" spans="1:2" x14ac:dyDescent="0.3">
      <c r="A270" s="84"/>
      <c r="B270" s="84"/>
    </row>
    <row r="271" spans="1:2" x14ac:dyDescent="0.3">
      <c r="A271" s="84"/>
      <c r="B271" s="84"/>
    </row>
    <row r="272" spans="1:2" x14ac:dyDescent="0.3">
      <c r="A272" s="84"/>
      <c r="B272" s="84"/>
    </row>
    <row r="273" spans="1:2" x14ac:dyDescent="0.3">
      <c r="A273" s="84"/>
      <c r="B273" s="84"/>
    </row>
    <row r="274" spans="1:2" x14ac:dyDescent="0.3">
      <c r="A274" s="84"/>
      <c r="B274" s="84"/>
    </row>
    <row r="275" spans="1:2" x14ac:dyDescent="0.3">
      <c r="A275" s="84"/>
      <c r="B275" s="84"/>
    </row>
    <row r="276" spans="1:2" x14ac:dyDescent="0.3">
      <c r="A276" s="84"/>
      <c r="B276" s="84"/>
    </row>
    <row r="277" spans="1:2" x14ac:dyDescent="0.3">
      <c r="A277" s="84"/>
      <c r="B277" s="84"/>
    </row>
    <row r="278" spans="1:2" x14ac:dyDescent="0.3">
      <c r="A278" s="84"/>
      <c r="B278" s="84"/>
    </row>
    <row r="279" spans="1:2" x14ac:dyDescent="0.3">
      <c r="A279" s="84"/>
      <c r="B279" s="84"/>
    </row>
    <row r="280" spans="1:2" x14ac:dyDescent="0.3">
      <c r="A280" s="84"/>
      <c r="B280" s="84"/>
    </row>
    <row r="281" spans="1:2" x14ac:dyDescent="0.3">
      <c r="A281" s="84"/>
      <c r="B281" s="84"/>
    </row>
    <row r="282" spans="1:2" x14ac:dyDescent="0.3">
      <c r="A282" s="84"/>
      <c r="B282" s="84"/>
    </row>
    <row r="283" spans="1:2" x14ac:dyDescent="0.3">
      <c r="A283" s="84"/>
      <c r="B283" s="84"/>
    </row>
    <row r="284" spans="1:2" x14ac:dyDescent="0.3">
      <c r="A284" s="84"/>
      <c r="B284" s="84"/>
    </row>
    <row r="285" spans="1:2" x14ac:dyDescent="0.3">
      <c r="A285" s="84"/>
      <c r="B285" s="84"/>
    </row>
    <row r="286" spans="1:2" x14ac:dyDescent="0.3">
      <c r="A286" s="84"/>
      <c r="B286" s="84"/>
    </row>
    <row r="287" spans="1:2" x14ac:dyDescent="0.3">
      <c r="A287" s="84"/>
      <c r="B287" s="84"/>
    </row>
    <row r="288" spans="1:2" x14ac:dyDescent="0.3">
      <c r="A288" s="84"/>
      <c r="B288" s="84"/>
    </row>
    <row r="289" spans="1:2" x14ac:dyDescent="0.3">
      <c r="A289" s="84"/>
      <c r="B289" s="84"/>
    </row>
    <row r="290" spans="1:2" x14ac:dyDescent="0.3">
      <c r="A290" s="84"/>
      <c r="B290" s="84"/>
    </row>
    <row r="291" spans="1:2" x14ac:dyDescent="0.3">
      <c r="A291" s="84"/>
      <c r="B291" s="84"/>
    </row>
    <row r="292" spans="1:2" x14ac:dyDescent="0.3">
      <c r="A292" s="84"/>
      <c r="B292" s="84"/>
    </row>
    <row r="293" spans="1:2" x14ac:dyDescent="0.3">
      <c r="A293" s="84"/>
      <c r="B293" s="84"/>
    </row>
    <row r="294" spans="1:2" x14ac:dyDescent="0.3">
      <c r="A294" s="84"/>
      <c r="B294" s="84"/>
    </row>
    <row r="295" spans="1:2" x14ac:dyDescent="0.3">
      <c r="A295" s="84"/>
      <c r="B295" s="84"/>
    </row>
    <row r="296" spans="1:2" x14ac:dyDescent="0.3">
      <c r="A296" s="84"/>
      <c r="B296" s="84"/>
    </row>
    <row r="297" spans="1:2" x14ac:dyDescent="0.3">
      <c r="A297" s="84"/>
      <c r="B297" s="84"/>
    </row>
    <row r="298" spans="1:2" x14ac:dyDescent="0.3">
      <c r="A298" s="84"/>
      <c r="B298" s="84"/>
    </row>
    <row r="299" spans="1:2" x14ac:dyDescent="0.3">
      <c r="A299" s="84"/>
      <c r="B299" s="84"/>
    </row>
    <row r="300" spans="1:2" x14ac:dyDescent="0.3">
      <c r="A300" s="84"/>
      <c r="B300" s="84"/>
    </row>
    <row r="301" spans="1:2" x14ac:dyDescent="0.3">
      <c r="A301" s="84"/>
      <c r="B301" s="84"/>
    </row>
    <row r="302" spans="1:2" x14ac:dyDescent="0.3">
      <c r="A302" s="84"/>
      <c r="B302" s="84"/>
    </row>
    <row r="303" spans="1:2" x14ac:dyDescent="0.3">
      <c r="A303" s="84"/>
      <c r="B303" s="84"/>
    </row>
    <row r="304" spans="1:2" x14ac:dyDescent="0.3">
      <c r="A304" s="84"/>
      <c r="B304" s="84"/>
    </row>
    <row r="305" spans="1:2" x14ac:dyDescent="0.3">
      <c r="A305" s="84"/>
      <c r="B305" s="84"/>
    </row>
    <row r="306" spans="1:2" x14ac:dyDescent="0.3">
      <c r="A306" s="84"/>
      <c r="B306" s="84"/>
    </row>
    <row r="307" spans="1:2" x14ac:dyDescent="0.3">
      <c r="A307" s="84"/>
      <c r="B307" s="84"/>
    </row>
    <row r="308" spans="1:2" x14ac:dyDescent="0.3">
      <c r="A308" s="84"/>
      <c r="B308" s="84"/>
    </row>
    <row r="309" spans="1:2" x14ac:dyDescent="0.3">
      <c r="A309" s="84"/>
      <c r="B309" s="84"/>
    </row>
    <row r="310" spans="1:2" x14ac:dyDescent="0.3">
      <c r="A310" s="84"/>
      <c r="B310" s="84"/>
    </row>
    <row r="311" spans="1:2" x14ac:dyDescent="0.3">
      <c r="A311" s="84"/>
      <c r="B311" s="84"/>
    </row>
    <row r="312" spans="1:2" x14ac:dyDescent="0.3">
      <c r="A312" s="84"/>
      <c r="B312" s="84"/>
    </row>
    <row r="313" spans="1:2" x14ac:dyDescent="0.3">
      <c r="A313" s="84"/>
      <c r="B313" s="84"/>
    </row>
    <row r="314" spans="1:2" x14ac:dyDescent="0.3">
      <c r="A314" s="84"/>
      <c r="B314" s="84"/>
    </row>
    <row r="315" spans="1:2" x14ac:dyDescent="0.3">
      <c r="A315" s="84"/>
      <c r="B315" s="84"/>
    </row>
    <row r="316" spans="1:2" x14ac:dyDescent="0.3">
      <c r="A316" s="84"/>
      <c r="B316" s="84"/>
    </row>
    <row r="317" spans="1:2" x14ac:dyDescent="0.3">
      <c r="A317" s="84"/>
      <c r="B317" s="84"/>
    </row>
    <row r="318" spans="1:2" x14ac:dyDescent="0.3">
      <c r="A318" s="84"/>
      <c r="B318" s="84"/>
    </row>
    <row r="319" spans="1:2" x14ac:dyDescent="0.3">
      <c r="A319" s="84"/>
      <c r="B319" s="84"/>
    </row>
    <row r="320" spans="1:2" x14ac:dyDescent="0.3">
      <c r="A320" s="84"/>
      <c r="B320" s="84"/>
    </row>
    <row r="321" spans="1:2" x14ac:dyDescent="0.3">
      <c r="A321" s="84"/>
      <c r="B321" s="84"/>
    </row>
    <row r="322" spans="1:2" x14ac:dyDescent="0.3">
      <c r="A322" s="84"/>
      <c r="B322" s="84"/>
    </row>
    <row r="323" spans="1:2" x14ac:dyDescent="0.3">
      <c r="A323" s="84"/>
      <c r="B323" s="84"/>
    </row>
    <row r="324" spans="1:2" x14ac:dyDescent="0.3">
      <c r="A324" s="84"/>
      <c r="B324" s="84"/>
    </row>
    <row r="325" spans="1:2" x14ac:dyDescent="0.3">
      <c r="A325" s="84"/>
      <c r="B325" s="84"/>
    </row>
    <row r="326" spans="1:2" x14ac:dyDescent="0.3">
      <c r="A326" s="84"/>
      <c r="B326" s="84"/>
    </row>
    <row r="327" spans="1:2" x14ac:dyDescent="0.3">
      <c r="A327" s="84"/>
      <c r="B327" s="84"/>
    </row>
    <row r="328" spans="1:2" x14ac:dyDescent="0.3">
      <c r="A328" s="84"/>
      <c r="B328" s="84"/>
    </row>
    <row r="329" spans="1:2" x14ac:dyDescent="0.3">
      <c r="A329" s="84"/>
      <c r="B329" s="84"/>
    </row>
    <row r="330" spans="1:2" x14ac:dyDescent="0.3">
      <c r="A330" s="84"/>
      <c r="B330" s="84"/>
    </row>
    <row r="331" spans="1:2" x14ac:dyDescent="0.3">
      <c r="A331" s="84"/>
      <c r="B331" s="84"/>
    </row>
    <row r="332" spans="1:2" x14ac:dyDescent="0.3">
      <c r="A332" s="84"/>
      <c r="B332" s="84"/>
    </row>
    <row r="333" spans="1:2" x14ac:dyDescent="0.3">
      <c r="A333" s="84"/>
      <c r="B333" s="84"/>
    </row>
    <row r="334" spans="1:2" x14ac:dyDescent="0.3">
      <c r="A334" s="84"/>
      <c r="B334" s="84"/>
    </row>
    <row r="335" spans="1:2" x14ac:dyDescent="0.3">
      <c r="A335" s="84"/>
      <c r="B335" s="84"/>
    </row>
    <row r="336" spans="1:2" x14ac:dyDescent="0.3">
      <c r="A336" s="84"/>
      <c r="B336" s="84"/>
    </row>
    <row r="337" spans="1:2" x14ac:dyDescent="0.3">
      <c r="A337" s="84"/>
      <c r="B337" s="84"/>
    </row>
    <row r="338" spans="1:2" x14ac:dyDescent="0.3">
      <c r="A338" s="84"/>
      <c r="B338" s="84"/>
    </row>
    <row r="339" spans="1:2" x14ac:dyDescent="0.3">
      <c r="A339" s="84"/>
      <c r="B339" s="84"/>
    </row>
    <row r="340" spans="1:2" x14ac:dyDescent="0.3">
      <c r="A340" s="84"/>
      <c r="B340" s="84"/>
    </row>
    <row r="341" spans="1:2" x14ac:dyDescent="0.3">
      <c r="A341" s="84"/>
      <c r="B341" s="84"/>
    </row>
    <row r="342" spans="1:2" x14ac:dyDescent="0.3">
      <c r="A342" s="84"/>
      <c r="B342" s="84"/>
    </row>
    <row r="343" spans="1:2" x14ac:dyDescent="0.3">
      <c r="A343" s="84"/>
      <c r="B343" s="84"/>
    </row>
    <row r="344" spans="1:2" x14ac:dyDescent="0.3">
      <c r="A344" s="84"/>
      <c r="B344" s="84"/>
    </row>
    <row r="345" spans="1:2" x14ac:dyDescent="0.3">
      <c r="A345" s="84"/>
      <c r="B345" s="84"/>
    </row>
    <row r="346" spans="1:2" x14ac:dyDescent="0.3">
      <c r="A346" s="84"/>
      <c r="B346" s="84"/>
    </row>
    <row r="347" spans="1:2" x14ac:dyDescent="0.3">
      <c r="A347" s="84"/>
      <c r="B347" s="84"/>
    </row>
    <row r="348" spans="1:2" x14ac:dyDescent="0.3">
      <c r="A348" s="84"/>
      <c r="B348" s="84"/>
    </row>
    <row r="349" spans="1:2" x14ac:dyDescent="0.3">
      <c r="A349" s="84"/>
      <c r="B349" s="84"/>
    </row>
    <row r="350" spans="1:2" x14ac:dyDescent="0.3">
      <c r="A350" s="84"/>
      <c r="B350" s="84"/>
    </row>
    <row r="351" spans="1:2" x14ac:dyDescent="0.3">
      <c r="A351" s="84"/>
      <c r="B351" s="84"/>
    </row>
    <row r="352" spans="1:2" x14ac:dyDescent="0.3">
      <c r="A352" s="84"/>
      <c r="B352" s="84"/>
    </row>
    <row r="353" spans="1:2" x14ac:dyDescent="0.3">
      <c r="A353" s="84"/>
      <c r="B353" s="84"/>
    </row>
    <row r="354" spans="1:2" x14ac:dyDescent="0.3">
      <c r="A354" s="84"/>
      <c r="B354" s="84"/>
    </row>
    <row r="355" spans="1:2" x14ac:dyDescent="0.3">
      <c r="A355" s="84"/>
      <c r="B355" s="84"/>
    </row>
    <row r="356" spans="1:2" x14ac:dyDescent="0.3">
      <c r="A356" s="84"/>
      <c r="B356" s="84"/>
    </row>
    <row r="357" spans="1:2" x14ac:dyDescent="0.3">
      <c r="A357" s="84"/>
      <c r="B357" s="84"/>
    </row>
    <row r="358" spans="1:2" x14ac:dyDescent="0.3">
      <c r="A358" s="84"/>
      <c r="B358" s="84"/>
    </row>
    <row r="359" spans="1:2" x14ac:dyDescent="0.3">
      <c r="A359" s="84"/>
      <c r="B359" s="84"/>
    </row>
    <row r="360" spans="1:2" x14ac:dyDescent="0.3">
      <c r="A360" s="84"/>
      <c r="B360" s="84"/>
    </row>
    <row r="361" spans="1:2" x14ac:dyDescent="0.3">
      <c r="A361" s="84"/>
      <c r="B361" s="84"/>
    </row>
    <row r="362" spans="1:2" x14ac:dyDescent="0.3">
      <c r="A362" s="84"/>
      <c r="B362" s="84"/>
    </row>
    <row r="363" spans="1:2" x14ac:dyDescent="0.3">
      <c r="A363" s="84"/>
      <c r="B363" s="84"/>
    </row>
    <row r="364" spans="1:2" x14ac:dyDescent="0.3">
      <c r="A364" s="84"/>
      <c r="B364" s="84"/>
    </row>
    <row r="365" spans="1:2" x14ac:dyDescent="0.3">
      <c r="A365" s="84"/>
      <c r="B365" s="84"/>
    </row>
    <row r="366" spans="1:2" x14ac:dyDescent="0.3">
      <c r="A366" s="84"/>
      <c r="B366" s="84"/>
    </row>
    <row r="367" spans="1:2" x14ac:dyDescent="0.3">
      <c r="A367" s="84"/>
      <c r="B367" s="84"/>
    </row>
    <row r="368" spans="1:2" x14ac:dyDescent="0.3">
      <c r="A368" s="84"/>
      <c r="B368" s="84"/>
    </row>
    <row r="369" spans="1:2" x14ac:dyDescent="0.3">
      <c r="A369" s="84"/>
      <c r="B369" s="84"/>
    </row>
    <row r="370" spans="1:2" x14ac:dyDescent="0.3">
      <c r="A370" s="84"/>
      <c r="B370" s="84"/>
    </row>
    <row r="371" spans="1:2" x14ac:dyDescent="0.3">
      <c r="A371" s="84"/>
      <c r="B371" s="84"/>
    </row>
    <row r="372" spans="1:2" x14ac:dyDescent="0.3">
      <c r="A372" s="84"/>
      <c r="B372" s="84"/>
    </row>
    <row r="373" spans="1:2" x14ac:dyDescent="0.3">
      <c r="A373" s="84"/>
      <c r="B373" s="84"/>
    </row>
    <row r="374" spans="1:2" x14ac:dyDescent="0.3">
      <c r="A374" s="84"/>
      <c r="B374" s="84"/>
    </row>
    <row r="375" spans="1:2" x14ac:dyDescent="0.3">
      <c r="A375" s="84"/>
      <c r="B375" s="84"/>
    </row>
    <row r="376" spans="1:2" x14ac:dyDescent="0.3">
      <c r="A376" s="84"/>
      <c r="B376" s="84"/>
    </row>
    <row r="377" spans="1:2" x14ac:dyDescent="0.3">
      <c r="A377" s="84"/>
      <c r="B377" s="84"/>
    </row>
    <row r="378" spans="1:2" x14ac:dyDescent="0.3">
      <c r="A378" s="84"/>
      <c r="B378" s="84"/>
    </row>
    <row r="379" spans="1:2" x14ac:dyDescent="0.3">
      <c r="A379" s="84"/>
      <c r="B379" s="84"/>
    </row>
    <row r="380" spans="1:2" x14ac:dyDescent="0.3">
      <c r="A380" s="84"/>
      <c r="B380" s="84"/>
    </row>
    <row r="381" spans="1:2" x14ac:dyDescent="0.3">
      <c r="A381" s="84"/>
      <c r="B381" s="84"/>
    </row>
    <row r="382" spans="1:2" x14ac:dyDescent="0.3">
      <c r="A382" s="84"/>
      <c r="B382" s="84"/>
    </row>
    <row r="383" spans="1:2" x14ac:dyDescent="0.3">
      <c r="A383" s="84"/>
      <c r="B383" s="84"/>
    </row>
    <row r="384" spans="1:2" x14ac:dyDescent="0.3">
      <c r="A384" s="84"/>
      <c r="B384" s="84"/>
    </row>
    <row r="385" spans="1:2" x14ac:dyDescent="0.3">
      <c r="A385" s="84"/>
      <c r="B385" s="84"/>
    </row>
    <row r="386" spans="1:2" x14ac:dyDescent="0.3">
      <c r="A386" s="84"/>
      <c r="B386" s="84"/>
    </row>
    <row r="387" spans="1:2" x14ac:dyDescent="0.3">
      <c r="A387" s="84"/>
      <c r="B387" s="84"/>
    </row>
    <row r="388" spans="1:2" x14ac:dyDescent="0.3">
      <c r="A388" s="84"/>
      <c r="B388" s="84"/>
    </row>
    <row r="389" spans="1:2" x14ac:dyDescent="0.3">
      <c r="A389" s="84"/>
      <c r="B389" s="84"/>
    </row>
    <row r="390" spans="1:2" x14ac:dyDescent="0.3">
      <c r="A390" s="84"/>
      <c r="B390" s="84"/>
    </row>
    <row r="391" spans="1:2" x14ac:dyDescent="0.3">
      <c r="A391" s="84"/>
      <c r="B391" s="84"/>
    </row>
    <row r="392" spans="1:2" x14ac:dyDescent="0.3">
      <c r="A392" s="84"/>
      <c r="B392" s="84"/>
    </row>
    <row r="393" spans="1:2" x14ac:dyDescent="0.3">
      <c r="A393" s="84"/>
      <c r="B393" s="84"/>
    </row>
    <row r="394" spans="1:2" x14ac:dyDescent="0.3">
      <c r="A394" s="84"/>
      <c r="B394" s="84"/>
    </row>
    <row r="395" spans="1:2" x14ac:dyDescent="0.3">
      <c r="A395" s="84"/>
      <c r="B395" s="84"/>
    </row>
    <row r="396" spans="1:2" x14ac:dyDescent="0.3">
      <c r="A396" s="84"/>
      <c r="B396" s="84"/>
    </row>
    <row r="397" spans="1:2" x14ac:dyDescent="0.3">
      <c r="A397" s="84"/>
      <c r="B397" s="84"/>
    </row>
    <row r="398" spans="1:2" x14ac:dyDescent="0.3">
      <c r="A398" s="84"/>
      <c r="B398" s="84"/>
    </row>
    <row r="399" spans="1:2" x14ac:dyDescent="0.3">
      <c r="A399" s="84"/>
      <c r="B399" s="84"/>
    </row>
    <row r="400" spans="1:2" x14ac:dyDescent="0.3">
      <c r="A400" s="84"/>
      <c r="B400" s="84"/>
    </row>
    <row r="401" spans="1:2" x14ac:dyDescent="0.3">
      <c r="A401" s="84"/>
      <c r="B401" s="84"/>
    </row>
    <row r="402" spans="1:2" x14ac:dyDescent="0.3">
      <c r="A402" s="84"/>
      <c r="B402" s="84"/>
    </row>
    <row r="403" spans="1:2" x14ac:dyDescent="0.3">
      <c r="A403" s="84"/>
      <c r="B403" s="84"/>
    </row>
    <row r="404" spans="1:2" x14ac:dyDescent="0.3">
      <c r="A404" s="84"/>
      <c r="B404" s="84"/>
    </row>
    <row r="405" spans="1:2" x14ac:dyDescent="0.3">
      <c r="A405" s="84"/>
      <c r="B405" s="84"/>
    </row>
    <row r="406" spans="1:2" x14ac:dyDescent="0.3">
      <c r="A406" s="84"/>
      <c r="B406" s="84"/>
    </row>
    <row r="407" spans="1:2" x14ac:dyDescent="0.3">
      <c r="A407" s="84"/>
      <c r="B407" s="84"/>
    </row>
    <row r="408" spans="1:2" x14ac:dyDescent="0.3">
      <c r="A408" s="84"/>
      <c r="B408" s="84"/>
    </row>
    <row r="409" spans="1:2" x14ac:dyDescent="0.3">
      <c r="A409" s="84"/>
      <c r="B409" s="84"/>
    </row>
    <row r="410" spans="1:2" x14ac:dyDescent="0.3">
      <c r="A410" s="84"/>
      <c r="B410" s="84"/>
    </row>
    <row r="411" spans="1:2" x14ac:dyDescent="0.3">
      <c r="A411" s="84"/>
      <c r="B411" s="84"/>
    </row>
    <row r="412" spans="1:2" x14ac:dyDescent="0.3">
      <c r="A412" s="84"/>
      <c r="B412" s="84"/>
    </row>
    <row r="413" spans="1:2" x14ac:dyDescent="0.3">
      <c r="A413" s="84"/>
      <c r="B413" s="84"/>
    </row>
    <row r="414" spans="1:2" x14ac:dyDescent="0.3">
      <c r="A414" s="84"/>
      <c r="B414" s="84"/>
    </row>
    <row r="415" spans="1:2" x14ac:dyDescent="0.3">
      <c r="A415" s="84"/>
      <c r="B415" s="84"/>
    </row>
    <row r="416" spans="1:2" x14ac:dyDescent="0.3">
      <c r="A416" s="84"/>
      <c r="B416" s="84"/>
    </row>
    <row r="417" spans="1:2" x14ac:dyDescent="0.3">
      <c r="A417" s="84"/>
      <c r="B417" s="84"/>
    </row>
    <row r="418" spans="1:2" x14ac:dyDescent="0.3">
      <c r="A418" s="84"/>
      <c r="B418" s="84"/>
    </row>
    <row r="419" spans="1:2" x14ac:dyDescent="0.3">
      <c r="A419" s="84"/>
      <c r="B419" s="84"/>
    </row>
    <row r="420" spans="1:2" x14ac:dyDescent="0.3">
      <c r="A420" s="84"/>
      <c r="B420" s="84"/>
    </row>
    <row r="421" spans="1:2" x14ac:dyDescent="0.3">
      <c r="A421" s="84"/>
      <c r="B421" s="84"/>
    </row>
    <row r="422" spans="1:2" x14ac:dyDescent="0.3">
      <c r="A422" s="84"/>
      <c r="B422" s="84"/>
    </row>
    <row r="423" spans="1:2" x14ac:dyDescent="0.3">
      <c r="A423" s="84"/>
      <c r="B423" s="84"/>
    </row>
    <row r="424" spans="1:2" x14ac:dyDescent="0.3">
      <c r="A424" s="84"/>
      <c r="B424" s="84"/>
    </row>
    <row r="425" spans="1:2" x14ac:dyDescent="0.3">
      <c r="A425" s="84"/>
      <c r="B425" s="84"/>
    </row>
    <row r="426" spans="1:2" x14ac:dyDescent="0.3">
      <c r="A426" s="84"/>
      <c r="B426" s="84"/>
    </row>
    <row r="427" spans="1:2" x14ac:dyDescent="0.3">
      <c r="A427" s="84"/>
      <c r="B427" s="84"/>
    </row>
    <row r="428" spans="1:2" x14ac:dyDescent="0.3">
      <c r="A428" s="84"/>
      <c r="B428" s="84"/>
    </row>
    <row r="429" spans="1:2" x14ac:dyDescent="0.3">
      <c r="A429" s="84"/>
      <c r="B429" s="84"/>
    </row>
    <row r="430" spans="1:2" x14ac:dyDescent="0.3">
      <c r="A430" s="84"/>
      <c r="B430" s="84"/>
    </row>
    <row r="431" spans="1:2" x14ac:dyDescent="0.3">
      <c r="A431" s="84"/>
      <c r="B431" s="84"/>
    </row>
    <row r="432" spans="1:2" x14ac:dyDescent="0.3">
      <c r="A432" s="84"/>
      <c r="B432" s="84"/>
    </row>
    <row r="433" spans="1:2" x14ac:dyDescent="0.3">
      <c r="A433" s="84"/>
      <c r="B433" s="84"/>
    </row>
    <row r="434" spans="1:2" x14ac:dyDescent="0.3">
      <c r="A434" s="84"/>
      <c r="B434" s="84"/>
    </row>
    <row r="435" spans="1:2" x14ac:dyDescent="0.3">
      <c r="A435" s="84"/>
      <c r="B435" s="84"/>
    </row>
    <row r="436" spans="1:2" x14ac:dyDescent="0.3">
      <c r="A436" s="84"/>
      <c r="B436" s="84"/>
    </row>
    <row r="437" spans="1:2" x14ac:dyDescent="0.3">
      <c r="A437" s="84"/>
      <c r="B437" s="84"/>
    </row>
    <row r="438" spans="1:2" x14ac:dyDescent="0.3">
      <c r="A438" s="84"/>
      <c r="B438" s="84"/>
    </row>
    <row r="439" spans="1:2" x14ac:dyDescent="0.3">
      <c r="A439" s="84"/>
      <c r="B439" s="84"/>
    </row>
    <row r="440" spans="1:2" x14ac:dyDescent="0.3">
      <c r="A440" s="84"/>
      <c r="B440" s="84"/>
    </row>
    <row r="441" spans="1:2" x14ac:dyDescent="0.3">
      <c r="A441" s="84"/>
      <c r="B441" s="84"/>
    </row>
    <row r="442" spans="1:2" x14ac:dyDescent="0.3">
      <c r="A442" s="84"/>
      <c r="B442" s="84"/>
    </row>
    <row r="443" spans="1:2" x14ac:dyDescent="0.3">
      <c r="A443" s="84"/>
      <c r="B443" s="84"/>
    </row>
    <row r="444" spans="1:2" x14ac:dyDescent="0.3">
      <c r="A444" s="84"/>
      <c r="B444" s="84"/>
    </row>
    <row r="445" spans="1:2" x14ac:dyDescent="0.3">
      <c r="A445" s="84"/>
      <c r="B445" s="84"/>
    </row>
    <row r="446" spans="1:2" x14ac:dyDescent="0.3">
      <c r="A446" s="84"/>
      <c r="B446" s="84"/>
    </row>
    <row r="447" spans="1:2" x14ac:dyDescent="0.3">
      <c r="A447" s="84"/>
      <c r="B447" s="84"/>
    </row>
    <row r="448" spans="1:2" x14ac:dyDescent="0.3">
      <c r="A448" s="84"/>
      <c r="B448" s="84"/>
    </row>
    <row r="449" spans="1:2" x14ac:dyDescent="0.3">
      <c r="A449" s="84"/>
      <c r="B449" s="84"/>
    </row>
    <row r="450" spans="1:2" x14ac:dyDescent="0.3">
      <c r="A450" s="84"/>
      <c r="B450" s="84"/>
    </row>
    <row r="451" spans="1:2" x14ac:dyDescent="0.3">
      <c r="A451" s="84"/>
      <c r="B451" s="84"/>
    </row>
    <row r="452" spans="1:2" x14ac:dyDescent="0.3">
      <c r="A452" s="84"/>
      <c r="B452" s="84"/>
    </row>
    <row r="453" spans="1:2" x14ac:dyDescent="0.3">
      <c r="A453" s="84"/>
      <c r="B453" s="84"/>
    </row>
    <row r="454" spans="1:2" x14ac:dyDescent="0.3">
      <c r="A454" s="84"/>
      <c r="B454" s="84"/>
    </row>
    <row r="455" spans="1:2" x14ac:dyDescent="0.3">
      <c r="A455" s="84"/>
      <c r="B455" s="84"/>
    </row>
    <row r="456" spans="1:2" x14ac:dyDescent="0.3">
      <c r="A456" s="84"/>
      <c r="B456" s="84"/>
    </row>
    <row r="457" spans="1:2" x14ac:dyDescent="0.3">
      <c r="A457" s="84"/>
      <c r="B457" s="84"/>
    </row>
    <row r="458" spans="1:2" x14ac:dyDescent="0.3">
      <c r="A458" s="84"/>
      <c r="B458" s="84"/>
    </row>
    <row r="459" spans="1:2" x14ac:dyDescent="0.3">
      <c r="A459" s="84"/>
      <c r="B459" s="84"/>
    </row>
    <row r="460" spans="1:2" x14ac:dyDescent="0.3">
      <c r="A460" s="84"/>
      <c r="B460" s="84"/>
    </row>
    <row r="461" spans="1:2" x14ac:dyDescent="0.3">
      <c r="A461" s="84"/>
      <c r="B461" s="84"/>
    </row>
    <row r="462" spans="1:2" x14ac:dyDescent="0.3">
      <c r="A462" s="84"/>
      <c r="B462" s="84"/>
    </row>
    <row r="463" spans="1:2" x14ac:dyDescent="0.3">
      <c r="A463" s="84"/>
      <c r="B463" s="84"/>
    </row>
    <row r="464" spans="1:2" x14ac:dyDescent="0.3">
      <c r="A464" s="84"/>
      <c r="B464" s="84"/>
    </row>
    <row r="465" spans="1:2" x14ac:dyDescent="0.3">
      <c r="A465" s="84"/>
      <c r="B465" s="84"/>
    </row>
    <row r="466" spans="1:2" x14ac:dyDescent="0.3">
      <c r="A466" s="84"/>
      <c r="B466" s="84"/>
    </row>
    <row r="467" spans="1:2" x14ac:dyDescent="0.3">
      <c r="A467" s="84"/>
      <c r="B467" s="84"/>
    </row>
    <row r="468" spans="1:2" x14ac:dyDescent="0.3">
      <c r="A468" s="84"/>
      <c r="B468" s="84"/>
    </row>
    <row r="469" spans="1:2" x14ac:dyDescent="0.3">
      <c r="A469" s="84"/>
      <c r="B469" s="84"/>
    </row>
    <row r="470" spans="1:2" x14ac:dyDescent="0.3">
      <c r="A470" s="84"/>
      <c r="B470" s="84"/>
    </row>
    <row r="471" spans="1:2" x14ac:dyDescent="0.3">
      <c r="A471" s="84"/>
      <c r="B471" s="84"/>
    </row>
    <row r="472" spans="1:2" x14ac:dyDescent="0.3">
      <c r="A472" s="84"/>
      <c r="B472" s="84"/>
    </row>
    <row r="473" spans="1:2" x14ac:dyDescent="0.3">
      <c r="A473" s="84"/>
      <c r="B473" s="84"/>
    </row>
    <row r="474" spans="1:2" x14ac:dyDescent="0.3">
      <c r="A474" s="84"/>
      <c r="B474" s="84"/>
    </row>
    <row r="475" spans="1:2" x14ac:dyDescent="0.3">
      <c r="A475" s="84"/>
      <c r="B475" s="84"/>
    </row>
    <row r="476" spans="1:2" x14ac:dyDescent="0.3">
      <c r="A476" s="84"/>
      <c r="B476" s="84"/>
    </row>
    <row r="477" spans="1:2" x14ac:dyDescent="0.3">
      <c r="A477" s="84"/>
      <c r="B477" s="84"/>
    </row>
    <row r="478" spans="1:2" x14ac:dyDescent="0.3">
      <c r="A478" s="84"/>
      <c r="B478" s="84"/>
    </row>
    <row r="479" spans="1:2" x14ac:dyDescent="0.3">
      <c r="A479" s="84"/>
      <c r="B479" s="84"/>
    </row>
    <row r="480" spans="1:2" x14ac:dyDescent="0.3">
      <c r="A480" s="84"/>
      <c r="B480" s="84"/>
    </row>
    <row r="481" spans="1:2" x14ac:dyDescent="0.3">
      <c r="A481" s="84"/>
      <c r="B481" s="84"/>
    </row>
    <row r="482" spans="1:2" x14ac:dyDescent="0.3">
      <c r="A482" s="84"/>
      <c r="B482" s="84"/>
    </row>
    <row r="483" spans="1:2" x14ac:dyDescent="0.3">
      <c r="A483" s="84"/>
      <c r="B483" s="84"/>
    </row>
    <row r="484" spans="1:2" x14ac:dyDescent="0.3">
      <c r="A484" s="84"/>
      <c r="B484" s="84"/>
    </row>
    <row r="485" spans="1:2" x14ac:dyDescent="0.3">
      <c r="A485" s="84"/>
      <c r="B485" s="84"/>
    </row>
    <row r="486" spans="1:2" x14ac:dyDescent="0.3">
      <c r="A486" s="84"/>
      <c r="B486" s="84"/>
    </row>
    <row r="487" spans="1:2" x14ac:dyDescent="0.3">
      <c r="A487" s="84"/>
      <c r="B487" s="84"/>
    </row>
    <row r="488" spans="1:2" x14ac:dyDescent="0.3">
      <c r="A488" s="84"/>
      <c r="B488" s="84"/>
    </row>
    <row r="489" spans="1:2" x14ac:dyDescent="0.3">
      <c r="A489" s="84"/>
      <c r="B489" s="84"/>
    </row>
    <row r="490" spans="1:2" x14ac:dyDescent="0.3">
      <c r="A490" s="84"/>
      <c r="B490" s="84"/>
    </row>
  </sheetData>
  <mergeCells count="5">
    <mergeCell ref="A5:B5"/>
    <mergeCell ref="A6:B6"/>
    <mergeCell ref="A7:B7"/>
    <mergeCell ref="A3:B3"/>
    <mergeCell ref="A4:B4"/>
  </mergeCells>
  <phoneticPr fontId="10"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64"/>
  <sheetViews>
    <sheetView zoomScale="121" zoomScaleNormal="121" zoomScalePageLayoutView="121" workbookViewId="0">
      <selection activeCell="D9" sqref="D9:E9"/>
    </sheetView>
  </sheetViews>
  <sheetFormatPr defaultColWidth="11" defaultRowHeight="15.6" x14ac:dyDescent="0.3"/>
  <cols>
    <col min="1" max="1" width="2.69921875" customWidth="1"/>
    <col min="3" max="3" width="11.3984375" customWidth="1"/>
    <col min="4" max="4" width="33.3984375" customWidth="1"/>
    <col min="5" max="5" width="16.5" customWidth="1"/>
    <col min="6" max="6" width="14" bestFit="1" customWidth="1"/>
    <col min="7" max="7" width="43.5" style="84" hidden="1" customWidth="1"/>
    <col min="8" max="25" width="11" style="84"/>
  </cols>
  <sheetData>
    <row r="1" spans="1:7" ht="18" x14ac:dyDescent="0.35">
      <c r="A1" s="32" t="s">
        <v>125</v>
      </c>
      <c r="B1" s="1"/>
      <c r="C1" s="1"/>
      <c r="D1" s="1"/>
      <c r="E1" s="1"/>
      <c r="F1" s="1"/>
    </row>
    <row r="2" spans="1:7" x14ac:dyDescent="0.3">
      <c r="A2" s="118" t="s">
        <v>122</v>
      </c>
      <c r="B2" s="118"/>
      <c r="C2" s="118"/>
      <c r="D2" s="118"/>
      <c r="E2" s="118"/>
      <c r="F2" s="118"/>
    </row>
    <row r="3" spans="1:7" x14ac:dyDescent="0.3">
      <c r="A3" s="102" t="s">
        <v>121</v>
      </c>
      <c r="B3" s="118" t="s">
        <v>119</v>
      </c>
      <c r="C3" s="118"/>
      <c r="D3" s="118"/>
      <c r="E3" s="118"/>
      <c r="F3" s="118"/>
    </row>
    <row r="4" spans="1:7" x14ac:dyDescent="0.3">
      <c r="A4" s="102" t="s">
        <v>121</v>
      </c>
      <c r="B4" s="118" t="s">
        <v>120</v>
      </c>
      <c r="C4" s="118"/>
      <c r="D4" s="118"/>
      <c r="E4" s="118"/>
      <c r="F4" s="118"/>
    </row>
    <row r="5" spans="1:7" x14ac:dyDescent="0.3">
      <c r="A5" s="101"/>
      <c r="B5" s="101"/>
      <c r="C5" s="101"/>
      <c r="D5" s="101"/>
      <c r="E5" s="101"/>
      <c r="F5" s="101"/>
    </row>
    <row r="6" spans="1:7" x14ac:dyDescent="0.3">
      <c r="A6" s="84" t="s">
        <v>106</v>
      </c>
      <c r="B6" s="84"/>
      <c r="C6" s="84"/>
      <c r="D6" s="116"/>
      <c r="E6" s="117"/>
      <c r="F6" s="84"/>
    </row>
    <row r="7" spans="1:7" x14ac:dyDescent="0.3">
      <c r="A7" s="84" t="s">
        <v>110</v>
      </c>
      <c r="B7" s="84"/>
      <c r="C7" s="84"/>
      <c r="D7" s="116"/>
      <c r="E7" s="117"/>
      <c r="F7" s="84"/>
    </row>
    <row r="8" spans="1:7" x14ac:dyDescent="0.3">
      <c r="A8" s="84" t="s">
        <v>111</v>
      </c>
      <c r="B8" s="84"/>
      <c r="C8" s="84"/>
      <c r="D8" s="116"/>
      <c r="E8" s="117"/>
      <c r="F8" s="84"/>
    </row>
    <row r="9" spans="1:7" x14ac:dyDescent="0.3">
      <c r="A9" s="84" t="s">
        <v>137</v>
      </c>
      <c r="B9" s="84"/>
      <c r="C9" s="84"/>
      <c r="D9" s="116"/>
      <c r="E9" s="117"/>
      <c r="F9" s="84"/>
    </row>
    <row r="10" spans="1:7" x14ac:dyDescent="0.3">
      <c r="A10" s="84"/>
      <c r="B10" s="84"/>
      <c r="C10" s="84"/>
      <c r="D10" s="84"/>
      <c r="E10" s="84"/>
      <c r="F10" s="84"/>
    </row>
    <row r="11" spans="1:7" x14ac:dyDescent="0.3">
      <c r="A11" s="85" t="s">
        <v>133</v>
      </c>
      <c r="B11" s="84"/>
      <c r="C11" s="84"/>
      <c r="D11" s="84"/>
      <c r="E11" s="84"/>
      <c r="F11" s="84"/>
    </row>
    <row r="12" spans="1:7" x14ac:dyDescent="0.3">
      <c r="A12" s="85"/>
      <c r="B12" s="84"/>
      <c r="C12" s="84"/>
      <c r="D12" s="84"/>
      <c r="E12" s="84"/>
      <c r="F12" s="84"/>
    </row>
    <row r="13" spans="1:7" x14ac:dyDescent="0.3">
      <c r="A13" s="84"/>
      <c r="B13" s="3" t="s">
        <v>3</v>
      </c>
      <c r="C13" s="4" t="s">
        <v>4</v>
      </c>
      <c r="D13" s="4" t="s">
        <v>5</v>
      </c>
      <c r="E13" s="5" t="s">
        <v>6</v>
      </c>
      <c r="F13" s="3" t="s">
        <v>68</v>
      </c>
    </row>
    <row r="14" spans="1:7" ht="60" x14ac:dyDescent="0.3">
      <c r="A14" s="84"/>
      <c r="B14" s="82" t="s">
        <v>112</v>
      </c>
      <c r="C14" s="82" t="s">
        <v>113</v>
      </c>
      <c r="D14" s="82" t="s">
        <v>114</v>
      </c>
      <c r="E14" s="83" t="s">
        <v>10</v>
      </c>
      <c r="F14" s="65" t="s">
        <v>109</v>
      </c>
    </row>
    <row r="15" spans="1:7" x14ac:dyDescent="0.3">
      <c r="A15" s="84"/>
      <c r="B15" s="67" t="s">
        <v>11</v>
      </c>
      <c r="C15" s="68"/>
      <c r="D15" s="69"/>
      <c r="E15" s="70">
        <f>C15*D15</f>
        <v>0</v>
      </c>
      <c r="F15" s="71"/>
      <c r="G15" s="84" t="e">
        <f>IF(E69&gt;F15,"Contract Rent with OCAF Exceeds Reasonable Rent","")</f>
        <v>#DIV/0!</v>
      </c>
    </row>
    <row r="16" spans="1:7" x14ac:dyDescent="0.3">
      <c r="A16" s="84"/>
      <c r="B16" s="72" t="s">
        <v>12</v>
      </c>
      <c r="C16" s="73"/>
      <c r="D16" s="74"/>
      <c r="E16" s="75">
        <f t="shared" ref="E16:E28" si="0">C16*D16</f>
        <v>0</v>
      </c>
      <c r="F16" s="76"/>
      <c r="G16" s="84" t="e">
        <f t="shared" ref="G16:G28" si="1">IF(E70&gt;F16, "Adjusted Contract Rent Exceeds Reasonable Rent","")</f>
        <v>#DIV/0!</v>
      </c>
    </row>
    <row r="17" spans="1:7" x14ac:dyDescent="0.3">
      <c r="A17" s="84"/>
      <c r="B17" s="72" t="s">
        <v>13</v>
      </c>
      <c r="C17" s="73"/>
      <c r="D17" s="74"/>
      <c r="E17" s="75">
        <f t="shared" si="0"/>
        <v>0</v>
      </c>
      <c r="F17" s="76"/>
      <c r="G17" s="84" t="e">
        <f t="shared" si="1"/>
        <v>#DIV/0!</v>
      </c>
    </row>
    <row r="18" spans="1:7" x14ac:dyDescent="0.3">
      <c r="A18" s="84"/>
      <c r="B18" s="72" t="s">
        <v>14</v>
      </c>
      <c r="C18" s="73"/>
      <c r="D18" s="74"/>
      <c r="E18" s="75">
        <f t="shared" si="0"/>
        <v>0</v>
      </c>
      <c r="F18" s="76"/>
      <c r="G18" s="84" t="e">
        <f t="shared" si="1"/>
        <v>#DIV/0!</v>
      </c>
    </row>
    <row r="19" spans="1:7" x14ac:dyDescent="0.3">
      <c r="A19" s="84"/>
      <c r="B19" s="72" t="s">
        <v>15</v>
      </c>
      <c r="C19" s="73"/>
      <c r="D19" s="74"/>
      <c r="E19" s="75">
        <f t="shared" si="0"/>
        <v>0</v>
      </c>
      <c r="F19" s="76"/>
      <c r="G19" s="84" t="e">
        <f t="shared" si="1"/>
        <v>#DIV/0!</v>
      </c>
    </row>
    <row r="20" spans="1:7" x14ac:dyDescent="0.3">
      <c r="A20" s="84"/>
      <c r="B20" s="72" t="s">
        <v>94</v>
      </c>
      <c r="C20" s="73">
        <v>0</v>
      </c>
      <c r="D20" s="74"/>
      <c r="E20" s="75">
        <f t="shared" si="0"/>
        <v>0</v>
      </c>
      <c r="F20" s="76"/>
      <c r="G20" s="84" t="e">
        <f t="shared" si="1"/>
        <v>#DIV/0!</v>
      </c>
    </row>
    <row r="21" spans="1:7" x14ac:dyDescent="0.3">
      <c r="A21" s="84"/>
      <c r="B21" s="72" t="s">
        <v>16</v>
      </c>
      <c r="C21" s="73">
        <v>0</v>
      </c>
      <c r="D21" s="74"/>
      <c r="E21" s="75">
        <f t="shared" si="0"/>
        <v>0</v>
      </c>
      <c r="F21" s="76"/>
      <c r="G21" s="84" t="e">
        <f t="shared" si="1"/>
        <v>#DIV/0!</v>
      </c>
    </row>
    <row r="22" spans="1:7" x14ac:dyDescent="0.3">
      <c r="A22" s="84"/>
      <c r="B22" s="72" t="s">
        <v>105</v>
      </c>
      <c r="C22" s="73">
        <v>0</v>
      </c>
      <c r="D22" s="74"/>
      <c r="E22" s="75">
        <f t="shared" si="0"/>
        <v>0</v>
      </c>
      <c r="F22" s="76"/>
      <c r="G22" s="84" t="e">
        <f t="shared" si="1"/>
        <v>#DIV/0!</v>
      </c>
    </row>
    <row r="23" spans="1:7" x14ac:dyDescent="0.3">
      <c r="A23" s="84"/>
      <c r="B23" s="72" t="s">
        <v>99</v>
      </c>
      <c r="C23" s="73">
        <v>0</v>
      </c>
      <c r="D23" s="74"/>
      <c r="E23" s="75">
        <f t="shared" si="0"/>
        <v>0</v>
      </c>
      <c r="F23" s="76"/>
      <c r="G23" s="84" t="e">
        <f t="shared" si="1"/>
        <v>#DIV/0!</v>
      </c>
    </row>
    <row r="24" spans="1:7" x14ac:dyDescent="0.3">
      <c r="A24" s="84"/>
      <c r="B24" s="72" t="s">
        <v>100</v>
      </c>
      <c r="C24" s="73">
        <v>0</v>
      </c>
      <c r="D24" s="74"/>
      <c r="E24" s="75">
        <f t="shared" si="0"/>
        <v>0</v>
      </c>
      <c r="F24" s="76"/>
      <c r="G24" s="84" t="e">
        <f t="shared" si="1"/>
        <v>#DIV/0!</v>
      </c>
    </row>
    <row r="25" spans="1:7" x14ac:dyDescent="0.3">
      <c r="A25" s="84"/>
      <c r="B25" s="72" t="s">
        <v>101</v>
      </c>
      <c r="C25" s="73">
        <v>0</v>
      </c>
      <c r="D25" s="74"/>
      <c r="E25" s="75">
        <f t="shared" si="0"/>
        <v>0</v>
      </c>
      <c r="F25" s="76"/>
      <c r="G25" s="84" t="e">
        <f t="shared" si="1"/>
        <v>#DIV/0!</v>
      </c>
    </row>
    <row r="26" spans="1:7" x14ac:dyDescent="0.3">
      <c r="A26" s="84"/>
      <c r="B26" s="72" t="s">
        <v>102</v>
      </c>
      <c r="C26" s="73">
        <v>0</v>
      </c>
      <c r="D26" s="74"/>
      <c r="E26" s="75">
        <f t="shared" si="0"/>
        <v>0</v>
      </c>
      <c r="F26" s="76"/>
      <c r="G26" s="84" t="e">
        <f t="shared" si="1"/>
        <v>#DIV/0!</v>
      </c>
    </row>
    <row r="27" spans="1:7" x14ac:dyDescent="0.3">
      <c r="A27" s="84"/>
      <c r="B27" s="72" t="s">
        <v>103</v>
      </c>
      <c r="C27" s="73">
        <v>0</v>
      </c>
      <c r="D27" s="74"/>
      <c r="E27" s="75">
        <f t="shared" si="0"/>
        <v>0</v>
      </c>
      <c r="F27" s="76"/>
      <c r="G27" s="84" t="e">
        <f t="shared" si="1"/>
        <v>#DIV/0!</v>
      </c>
    </row>
    <row r="28" spans="1:7" x14ac:dyDescent="0.3">
      <c r="A28" s="84"/>
      <c r="B28" s="77" t="s">
        <v>104</v>
      </c>
      <c r="C28" s="78">
        <v>0</v>
      </c>
      <c r="D28" s="79"/>
      <c r="E28" s="80">
        <f t="shared" si="0"/>
        <v>0</v>
      </c>
      <c r="F28" s="81"/>
      <c r="G28" s="84" t="e">
        <f t="shared" si="1"/>
        <v>#DIV/0!</v>
      </c>
    </row>
    <row r="29" spans="1:7" x14ac:dyDescent="0.3">
      <c r="A29" s="84"/>
      <c r="B29" s="95"/>
      <c r="C29" s="96">
        <f>SUM(C15:C28)</f>
        <v>0</v>
      </c>
      <c r="D29" s="97"/>
      <c r="E29" s="14"/>
      <c r="F29" s="98"/>
    </row>
    <row r="30" spans="1:7" x14ac:dyDescent="0.3">
      <c r="A30" s="84"/>
      <c r="B30" t="s">
        <v>115</v>
      </c>
      <c r="E30" s="94">
        <f>SUM(E15:E28)</f>
        <v>0</v>
      </c>
      <c r="F30" s="84"/>
    </row>
    <row r="31" spans="1:7" x14ac:dyDescent="0.3">
      <c r="A31" s="84"/>
      <c r="B31" s="84"/>
      <c r="C31" s="84"/>
      <c r="D31" s="84"/>
      <c r="E31" s="90"/>
      <c r="F31" s="84"/>
    </row>
    <row r="32" spans="1:7" x14ac:dyDescent="0.3">
      <c r="A32" s="84"/>
      <c r="B32" t="s">
        <v>116</v>
      </c>
      <c r="E32" s="107"/>
      <c r="F32" s="84"/>
    </row>
    <row r="33" spans="1:6" x14ac:dyDescent="0.3">
      <c r="A33" s="84"/>
      <c r="B33" s="84"/>
      <c r="C33" s="84"/>
      <c r="D33" s="84"/>
      <c r="E33" s="90"/>
      <c r="F33" s="84"/>
    </row>
    <row r="34" spans="1:6" x14ac:dyDescent="0.3">
      <c r="A34" s="84"/>
      <c r="B34" s="38" t="s">
        <v>71</v>
      </c>
      <c r="C34" s="35"/>
      <c r="D34" s="36"/>
      <c r="E34" s="39">
        <f>E32+C29</f>
        <v>0</v>
      </c>
      <c r="F34" s="93"/>
    </row>
    <row r="35" spans="1:6" x14ac:dyDescent="0.3">
      <c r="A35" s="84"/>
      <c r="B35" s="87"/>
      <c r="C35" s="91"/>
      <c r="D35" s="90"/>
      <c r="E35" s="92"/>
      <c r="F35" s="84"/>
    </row>
    <row r="36" spans="1:6" x14ac:dyDescent="0.3">
      <c r="A36" s="85" t="s">
        <v>18</v>
      </c>
      <c r="E36" s="15"/>
    </row>
    <row r="37" spans="1:6" x14ac:dyDescent="0.3">
      <c r="A37" s="84"/>
      <c r="B37" s="84"/>
      <c r="C37" s="84"/>
      <c r="D37" s="84"/>
      <c r="E37" s="84"/>
      <c r="F37" s="84"/>
    </row>
    <row r="38" spans="1:6" x14ac:dyDescent="0.3">
      <c r="A38" s="84"/>
      <c r="B38" t="s">
        <v>126</v>
      </c>
      <c r="E38" s="37">
        <f>E30*12</f>
        <v>0</v>
      </c>
      <c r="F38" s="43"/>
    </row>
    <row r="39" spans="1:6" x14ac:dyDescent="0.3">
      <c r="A39" s="84"/>
      <c r="B39" s="84"/>
      <c r="C39" s="84"/>
      <c r="D39" s="84"/>
      <c r="E39" s="90"/>
      <c r="F39" s="84"/>
    </row>
    <row r="40" spans="1:6" x14ac:dyDescent="0.3">
      <c r="A40" s="84"/>
      <c r="B40" t="s">
        <v>74</v>
      </c>
      <c r="E40" s="60"/>
    </row>
    <row r="41" spans="1:6" x14ac:dyDescent="0.3">
      <c r="A41" s="84"/>
      <c r="B41" s="84"/>
      <c r="C41" s="84"/>
      <c r="D41" s="84"/>
      <c r="E41" s="84"/>
      <c r="F41" s="84"/>
    </row>
    <row r="42" spans="1:6" x14ac:dyDescent="0.3">
      <c r="A42" s="84"/>
      <c r="B42" t="s">
        <v>127</v>
      </c>
      <c r="E42" s="37">
        <f>E38+E40</f>
        <v>0</v>
      </c>
    </row>
    <row r="43" spans="1:6" x14ac:dyDescent="0.3">
      <c r="A43" s="84"/>
      <c r="B43" s="84"/>
      <c r="C43" s="84"/>
      <c r="D43" s="84"/>
      <c r="E43" s="84"/>
      <c r="F43" s="84"/>
    </row>
    <row r="44" spans="1:6" x14ac:dyDescent="0.3">
      <c r="A44" s="84"/>
      <c r="B44" t="s">
        <v>128</v>
      </c>
      <c r="E44" s="44" t="e">
        <f>E38/E42</f>
        <v>#DIV/0!</v>
      </c>
    </row>
    <row r="45" spans="1:6" x14ac:dyDescent="0.3">
      <c r="A45" s="84"/>
      <c r="B45" s="84"/>
      <c r="C45" s="84"/>
      <c r="D45" s="84"/>
      <c r="E45" s="84"/>
      <c r="F45" s="84"/>
    </row>
    <row r="46" spans="1:6" x14ac:dyDescent="0.3">
      <c r="A46" s="84"/>
      <c r="B46" t="s">
        <v>117</v>
      </c>
      <c r="E46" s="59"/>
    </row>
    <row r="47" spans="1:6" x14ac:dyDescent="0.3">
      <c r="A47" s="84"/>
      <c r="B47" s="84"/>
      <c r="C47" s="84"/>
      <c r="D47" s="84"/>
      <c r="E47" s="84"/>
      <c r="F47" s="84"/>
    </row>
    <row r="48" spans="1:6" x14ac:dyDescent="0.3">
      <c r="A48" s="84"/>
      <c r="B48" t="s">
        <v>77</v>
      </c>
      <c r="E48" s="106" t="e">
        <f>E44*E46</f>
        <v>#DIV/0!</v>
      </c>
    </row>
    <row r="49" spans="1:6" x14ac:dyDescent="0.3">
      <c r="A49" s="84"/>
      <c r="B49" s="84"/>
      <c r="C49" s="84"/>
      <c r="D49" s="84"/>
      <c r="E49" s="84"/>
      <c r="F49" s="84"/>
    </row>
    <row r="50" spans="1:6" x14ac:dyDescent="0.3">
      <c r="A50" s="84"/>
      <c r="B50" t="s">
        <v>129</v>
      </c>
      <c r="E50" s="37" t="e">
        <f>E38-E48</f>
        <v>#DIV/0!</v>
      </c>
    </row>
    <row r="51" spans="1:6" x14ac:dyDescent="0.3">
      <c r="A51" s="84"/>
      <c r="B51" s="84"/>
      <c r="C51" s="84"/>
      <c r="D51" s="84"/>
      <c r="E51" s="84"/>
      <c r="F51" s="84"/>
    </row>
    <row r="52" spans="1:6" x14ac:dyDescent="0.3">
      <c r="A52" s="84"/>
      <c r="B52" t="s">
        <v>136</v>
      </c>
      <c r="E52" s="55"/>
      <c r="F52" s="108" t="s">
        <v>135</v>
      </c>
    </row>
    <row r="53" spans="1:6" x14ac:dyDescent="0.3">
      <c r="A53" s="84"/>
      <c r="B53" s="84"/>
      <c r="C53" s="84"/>
      <c r="D53" s="84"/>
      <c r="E53" s="84"/>
      <c r="F53" s="84"/>
    </row>
    <row r="54" spans="1:6" x14ac:dyDescent="0.3">
      <c r="A54" s="84"/>
      <c r="B54" t="s">
        <v>130</v>
      </c>
      <c r="E54" s="37" t="e">
        <f>E50*(1+E52)</f>
        <v>#DIV/0!</v>
      </c>
    </row>
    <row r="55" spans="1:6" x14ac:dyDescent="0.3">
      <c r="A55" s="84"/>
      <c r="B55" s="84"/>
      <c r="C55" s="84"/>
      <c r="D55" s="84"/>
      <c r="E55" s="84"/>
      <c r="F55" s="84"/>
    </row>
    <row r="56" spans="1:6" x14ac:dyDescent="0.3">
      <c r="A56" s="84"/>
      <c r="B56" t="s">
        <v>131</v>
      </c>
      <c r="E56" s="37" t="e">
        <f>E54+E48</f>
        <v>#DIV/0!</v>
      </c>
      <c r="F56" s="43"/>
    </row>
    <row r="57" spans="1:6" x14ac:dyDescent="0.3">
      <c r="A57" s="84"/>
      <c r="B57" s="84"/>
      <c r="C57" s="84"/>
      <c r="D57" s="84"/>
      <c r="E57" s="89"/>
      <c r="F57" s="84"/>
    </row>
    <row r="58" spans="1:6" x14ac:dyDescent="0.3">
      <c r="A58" s="84"/>
      <c r="B58" t="s">
        <v>82</v>
      </c>
      <c r="E58" s="37">
        <f>SUMPRODUCT(F15:F28,C15:C28)*12</f>
        <v>0</v>
      </c>
      <c r="F58" s="43"/>
    </row>
    <row r="59" spans="1:6" x14ac:dyDescent="0.3">
      <c r="A59" s="84"/>
      <c r="B59" s="84"/>
      <c r="C59" s="84"/>
      <c r="D59" s="84"/>
      <c r="E59" s="89"/>
      <c r="F59" s="84"/>
    </row>
    <row r="60" spans="1:6" x14ac:dyDescent="0.3">
      <c r="A60" s="84"/>
      <c r="B60" t="s">
        <v>83</v>
      </c>
      <c r="C60" s="84"/>
      <c r="D60" s="84"/>
      <c r="E60" s="37" t="e">
        <f>MIN(E56,E58)</f>
        <v>#DIV/0!</v>
      </c>
      <c r="F60" s="43"/>
    </row>
    <row r="61" spans="1:6" x14ac:dyDescent="0.3">
      <c r="A61" s="84"/>
      <c r="B61" s="84"/>
      <c r="C61" s="84"/>
      <c r="D61" s="84"/>
      <c r="E61" s="84"/>
      <c r="F61" s="84"/>
    </row>
    <row r="62" spans="1:6" x14ac:dyDescent="0.3">
      <c r="A62" s="84"/>
      <c r="B62" t="s">
        <v>132</v>
      </c>
      <c r="C62" s="84"/>
      <c r="D62" s="84"/>
      <c r="E62" s="28" t="e">
        <f>(E60-E38)/E38</f>
        <v>#DIV/0!</v>
      </c>
    </row>
    <row r="63" spans="1:6" x14ac:dyDescent="0.3">
      <c r="A63" s="84"/>
      <c r="B63" s="84"/>
      <c r="C63" s="84"/>
      <c r="D63" s="84"/>
      <c r="E63" s="84"/>
      <c r="F63" s="84"/>
    </row>
    <row r="64" spans="1:6" x14ac:dyDescent="0.3">
      <c r="A64" s="84"/>
      <c r="B64" s="84"/>
      <c r="C64" s="84"/>
      <c r="D64" s="84"/>
      <c r="E64" s="84"/>
      <c r="F64" s="84"/>
    </row>
    <row r="65" spans="1:6" x14ac:dyDescent="0.3">
      <c r="A65" s="85" t="s">
        <v>85</v>
      </c>
      <c r="B65" s="84"/>
      <c r="C65" s="84"/>
      <c r="D65" s="84"/>
      <c r="E65" s="84"/>
      <c r="F65" s="84"/>
    </row>
    <row r="66" spans="1:6" x14ac:dyDescent="0.3">
      <c r="A66" s="84"/>
      <c r="B66" s="84"/>
      <c r="C66" s="84"/>
      <c r="D66" s="84"/>
      <c r="E66" s="84"/>
      <c r="F66" s="84"/>
    </row>
    <row r="67" spans="1:6" x14ac:dyDescent="0.3">
      <c r="A67" s="84"/>
      <c r="B67" s="3" t="s">
        <v>86</v>
      </c>
      <c r="C67" s="4" t="s">
        <v>87</v>
      </c>
      <c r="D67" s="4" t="s">
        <v>88</v>
      </c>
      <c r="E67" s="4" t="s">
        <v>89</v>
      </c>
      <c r="F67" s="5" t="s">
        <v>90</v>
      </c>
    </row>
    <row r="68" spans="1:6" ht="45.6" x14ac:dyDescent="0.3">
      <c r="A68" s="84"/>
      <c r="B68" s="6" t="s">
        <v>7</v>
      </c>
      <c r="C68" s="7" t="s">
        <v>32</v>
      </c>
      <c r="D68" s="7" t="s">
        <v>9</v>
      </c>
      <c r="E68" s="17" t="s">
        <v>107</v>
      </c>
      <c r="F68" s="8" t="s">
        <v>108</v>
      </c>
    </row>
    <row r="69" spans="1:6" x14ac:dyDescent="0.3">
      <c r="A69" s="84"/>
      <c r="B69" s="9" t="str">
        <f t="shared" ref="B69:D82" si="2">B15</f>
        <v>0BR</v>
      </c>
      <c r="C69" s="19">
        <f t="shared" si="2"/>
        <v>0</v>
      </c>
      <c r="D69" s="46">
        <f t="shared" si="2"/>
        <v>0</v>
      </c>
      <c r="E69" s="46" t="e">
        <f t="shared" ref="E69:E74" si="3">(1+$E$62)*D69</f>
        <v>#DIV/0!</v>
      </c>
      <c r="F69" s="99" t="e">
        <f t="shared" ref="F69:F74" si="4">C69*E69*12</f>
        <v>#DIV/0!</v>
      </c>
    </row>
    <row r="70" spans="1:6" x14ac:dyDescent="0.3">
      <c r="A70" s="84"/>
      <c r="B70" s="9" t="str">
        <f t="shared" si="2"/>
        <v>1BR</v>
      </c>
      <c r="C70" s="19">
        <f t="shared" si="2"/>
        <v>0</v>
      </c>
      <c r="D70" s="46">
        <f t="shared" si="2"/>
        <v>0</v>
      </c>
      <c r="E70" s="46" t="e">
        <f t="shared" si="3"/>
        <v>#DIV/0!</v>
      </c>
      <c r="F70" s="99" t="e">
        <f t="shared" si="4"/>
        <v>#DIV/0!</v>
      </c>
    </row>
    <row r="71" spans="1:6" x14ac:dyDescent="0.3">
      <c r="A71" s="84"/>
      <c r="B71" s="9" t="str">
        <f t="shared" si="2"/>
        <v>2BR</v>
      </c>
      <c r="C71" s="19">
        <f t="shared" si="2"/>
        <v>0</v>
      </c>
      <c r="D71" s="46">
        <f t="shared" si="2"/>
        <v>0</v>
      </c>
      <c r="E71" s="46" t="e">
        <f t="shared" si="3"/>
        <v>#DIV/0!</v>
      </c>
      <c r="F71" s="99" t="e">
        <f t="shared" si="4"/>
        <v>#DIV/0!</v>
      </c>
    </row>
    <row r="72" spans="1:6" x14ac:dyDescent="0.3">
      <c r="A72" s="84"/>
      <c r="B72" s="9" t="str">
        <f t="shared" si="2"/>
        <v>3BR</v>
      </c>
      <c r="C72" s="19">
        <f t="shared" si="2"/>
        <v>0</v>
      </c>
      <c r="D72" s="46">
        <f t="shared" si="2"/>
        <v>0</v>
      </c>
      <c r="E72" s="46" t="e">
        <f t="shared" si="3"/>
        <v>#DIV/0!</v>
      </c>
      <c r="F72" s="99" t="e">
        <f t="shared" si="4"/>
        <v>#DIV/0!</v>
      </c>
    </row>
    <row r="73" spans="1:6" x14ac:dyDescent="0.3">
      <c r="A73" s="84"/>
      <c r="B73" s="9" t="str">
        <f t="shared" si="2"/>
        <v>4BR</v>
      </c>
      <c r="C73" s="19">
        <f t="shared" si="2"/>
        <v>0</v>
      </c>
      <c r="D73" s="46">
        <f t="shared" si="2"/>
        <v>0</v>
      </c>
      <c r="E73" s="46" t="e">
        <f t="shared" si="3"/>
        <v>#DIV/0!</v>
      </c>
      <c r="F73" s="99" t="e">
        <f t="shared" si="4"/>
        <v>#DIV/0!</v>
      </c>
    </row>
    <row r="74" spans="1:6" x14ac:dyDescent="0.3">
      <c r="A74" s="84"/>
      <c r="B74" s="9" t="str">
        <f t="shared" si="2"/>
        <v>5BR</v>
      </c>
      <c r="C74" s="19">
        <f t="shared" si="2"/>
        <v>0</v>
      </c>
      <c r="D74" s="46">
        <f t="shared" si="2"/>
        <v>0</v>
      </c>
      <c r="E74" s="46" t="e">
        <f t="shared" si="3"/>
        <v>#DIV/0!</v>
      </c>
      <c r="F74" s="99" t="e">
        <f t="shared" si="4"/>
        <v>#DIV/0!</v>
      </c>
    </row>
    <row r="75" spans="1:6" x14ac:dyDescent="0.3">
      <c r="A75" s="84"/>
      <c r="B75" s="9" t="str">
        <f t="shared" si="2"/>
        <v>6BR</v>
      </c>
      <c r="C75" s="19">
        <f t="shared" si="2"/>
        <v>0</v>
      </c>
      <c r="D75" s="46">
        <f t="shared" si="2"/>
        <v>0</v>
      </c>
      <c r="E75" s="46" t="e">
        <f t="shared" ref="E75:E82" si="5">(1+$E$62)*D75</f>
        <v>#DIV/0!</v>
      </c>
      <c r="F75" s="99" t="e">
        <f t="shared" ref="F75:F82" si="6">C75*E75*12</f>
        <v>#DIV/0!</v>
      </c>
    </row>
    <row r="76" spans="1:6" x14ac:dyDescent="0.3">
      <c r="A76" s="84"/>
      <c r="B76" s="9" t="str">
        <f t="shared" si="2"/>
        <v>0BR-a</v>
      </c>
      <c r="C76" s="19">
        <f t="shared" si="2"/>
        <v>0</v>
      </c>
      <c r="D76" s="46">
        <f t="shared" si="2"/>
        <v>0</v>
      </c>
      <c r="E76" s="46" t="e">
        <f t="shared" si="5"/>
        <v>#DIV/0!</v>
      </c>
      <c r="F76" s="99" t="e">
        <f t="shared" si="6"/>
        <v>#DIV/0!</v>
      </c>
    </row>
    <row r="77" spans="1:6" x14ac:dyDescent="0.3">
      <c r="A77" s="84"/>
      <c r="B77" s="9" t="str">
        <f t="shared" si="2"/>
        <v>1BR-a</v>
      </c>
      <c r="C77" s="19">
        <f t="shared" si="2"/>
        <v>0</v>
      </c>
      <c r="D77" s="46">
        <f t="shared" si="2"/>
        <v>0</v>
      </c>
      <c r="E77" s="46" t="e">
        <f t="shared" si="5"/>
        <v>#DIV/0!</v>
      </c>
      <c r="F77" s="99" t="e">
        <f t="shared" si="6"/>
        <v>#DIV/0!</v>
      </c>
    </row>
    <row r="78" spans="1:6" x14ac:dyDescent="0.3">
      <c r="A78" s="84"/>
      <c r="B78" s="9" t="str">
        <f t="shared" si="2"/>
        <v>2BR-a</v>
      </c>
      <c r="C78" s="19">
        <f t="shared" si="2"/>
        <v>0</v>
      </c>
      <c r="D78" s="46">
        <f t="shared" si="2"/>
        <v>0</v>
      </c>
      <c r="E78" s="46" t="e">
        <f t="shared" si="5"/>
        <v>#DIV/0!</v>
      </c>
      <c r="F78" s="99" t="e">
        <f t="shared" si="6"/>
        <v>#DIV/0!</v>
      </c>
    </row>
    <row r="79" spans="1:6" x14ac:dyDescent="0.3">
      <c r="A79" s="84"/>
      <c r="B79" s="9" t="str">
        <f t="shared" si="2"/>
        <v>3BR-a</v>
      </c>
      <c r="C79" s="19">
        <f t="shared" si="2"/>
        <v>0</v>
      </c>
      <c r="D79" s="46">
        <f t="shared" si="2"/>
        <v>0</v>
      </c>
      <c r="E79" s="46" t="e">
        <f t="shared" si="5"/>
        <v>#DIV/0!</v>
      </c>
      <c r="F79" s="99" t="e">
        <f t="shared" si="6"/>
        <v>#DIV/0!</v>
      </c>
    </row>
    <row r="80" spans="1:6" x14ac:dyDescent="0.3">
      <c r="A80" s="84"/>
      <c r="B80" s="9" t="str">
        <f t="shared" si="2"/>
        <v>4BR-a</v>
      </c>
      <c r="C80" s="19">
        <f t="shared" si="2"/>
        <v>0</v>
      </c>
      <c r="D80" s="46">
        <f t="shared" si="2"/>
        <v>0</v>
      </c>
      <c r="E80" s="46" t="e">
        <f t="shared" si="5"/>
        <v>#DIV/0!</v>
      </c>
      <c r="F80" s="99" t="e">
        <f t="shared" si="6"/>
        <v>#DIV/0!</v>
      </c>
    </row>
    <row r="81" spans="1:6" x14ac:dyDescent="0.3">
      <c r="A81" s="84"/>
      <c r="B81" s="9" t="str">
        <f t="shared" si="2"/>
        <v>5BR-a</v>
      </c>
      <c r="C81" s="19">
        <f t="shared" si="2"/>
        <v>0</v>
      </c>
      <c r="D81" s="46">
        <f t="shared" si="2"/>
        <v>0</v>
      </c>
      <c r="E81" s="46" t="e">
        <f t="shared" si="5"/>
        <v>#DIV/0!</v>
      </c>
      <c r="F81" s="99" t="e">
        <f t="shared" si="6"/>
        <v>#DIV/0!</v>
      </c>
    </row>
    <row r="82" spans="1:6" x14ac:dyDescent="0.3">
      <c r="A82" s="84"/>
      <c r="B82" s="11" t="str">
        <f t="shared" si="2"/>
        <v>6BR-a</v>
      </c>
      <c r="C82" s="20">
        <f t="shared" si="2"/>
        <v>0</v>
      </c>
      <c r="D82" s="47">
        <f t="shared" si="2"/>
        <v>0</v>
      </c>
      <c r="E82" s="47" t="e">
        <f t="shared" si="5"/>
        <v>#DIV/0!</v>
      </c>
      <c r="F82" s="100" t="e">
        <f t="shared" si="6"/>
        <v>#DIV/0!</v>
      </c>
    </row>
    <row r="83" spans="1:6" x14ac:dyDescent="0.3">
      <c r="A83" s="84"/>
      <c r="B83" s="84"/>
      <c r="C83" s="86">
        <f>SUM(C69:C82)</f>
        <v>0</v>
      </c>
      <c r="D83" s="84"/>
      <c r="E83" s="84"/>
      <c r="F83" s="84"/>
    </row>
    <row r="84" spans="1:6" x14ac:dyDescent="0.3">
      <c r="A84" s="84"/>
      <c r="B84" s="87" t="s">
        <v>118</v>
      </c>
      <c r="C84" s="84"/>
      <c r="D84" s="84"/>
      <c r="E84" s="84"/>
      <c r="F84" s="88" t="e">
        <f>SUM(F69:F82)</f>
        <v>#DIV/0!</v>
      </c>
    </row>
    <row r="85" spans="1:6" s="84" customFormat="1" x14ac:dyDescent="0.3"/>
    <row r="86" spans="1:6" s="84" customFormat="1" x14ac:dyDescent="0.3"/>
    <row r="87" spans="1:6" s="84" customFormat="1" x14ac:dyDescent="0.3"/>
    <row r="88" spans="1:6" s="84" customFormat="1" x14ac:dyDescent="0.3"/>
    <row r="89" spans="1:6" s="84" customFormat="1" x14ac:dyDescent="0.3"/>
    <row r="90" spans="1:6" s="84" customFormat="1" x14ac:dyDescent="0.3"/>
    <row r="91" spans="1:6" s="84" customFormat="1" x14ac:dyDescent="0.3"/>
    <row r="92" spans="1:6" s="84" customFormat="1" x14ac:dyDescent="0.3"/>
    <row r="93" spans="1:6" s="84" customFormat="1" x14ac:dyDescent="0.3"/>
    <row r="94" spans="1:6" s="84" customFormat="1" x14ac:dyDescent="0.3"/>
    <row r="95" spans="1:6" s="84" customFormat="1" x14ac:dyDescent="0.3"/>
    <row r="96" spans="1:6" s="84" customFormat="1" x14ac:dyDescent="0.3"/>
    <row r="97" s="84" customFormat="1" x14ac:dyDescent="0.3"/>
    <row r="98" s="84" customFormat="1" x14ac:dyDescent="0.3"/>
    <row r="99" s="84" customFormat="1" x14ac:dyDescent="0.3"/>
    <row r="100" s="84" customFormat="1" x14ac:dyDescent="0.3"/>
    <row r="101" s="84" customFormat="1" x14ac:dyDescent="0.3"/>
    <row r="102" s="84" customFormat="1" x14ac:dyDescent="0.3"/>
    <row r="103" s="84" customFormat="1" x14ac:dyDescent="0.3"/>
    <row r="104" s="84" customFormat="1" x14ac:dyDescent="0.3"/>
    <row r="105" s="84" customFormat="1" x14ac:dyDescent="0.3"/>
    <row r="106" s="84" customFormat="1" x14ac:dyDescent="0.3"/>
    <row r="107" s="84" customFormat="1" x14ac:dyDescent="0.3"/>
    <row r="108" s="84" customFormat="1" x14ac:dyDescent="0.3"/>
    <row r="109" s="84" customFormat="1" x14ac:dyDescent="0.3"/>
    <row r="110" s="84" customFormat="1" x14ac:dyDescent="0.3"/>
    <row r="111" s="84" customFormat="1" x14ac:dyDescent="0.3"/>
    <row r="112" s="84" customFormat="1" x14ac:dyDescent="0.3"/>
    <row r="113" s="84" customFormat="1" x14ac:dyDescent="0.3"/>
    <row r="114" s="84" customFormat="1" x14ac:dyDescent="0.3"/>
    <row r="115" s="84" customFormat="1" x14ac:dyDescent="0.3"/>
    <row r="116" s="84" customFormat="1" x14ac:dyDescent="0.3"/>
    <row r="117" s="84" customFormat="1" x14ac:dyDescent="0.3"/>
    <row r="118" s="84" customFormat="1" x14ac:dyDescent="0.3"/>
    <row r="119" s="84" customFormat="1" x14ac:dyDescent="0.3"/>
    <row r="120" s="84" customFormat="1" x14ac:dyDescent="0.3"/>
    <row r="121" s="84" customFormat="1" x14ac:dyDescent="0.3"/>
    <row r="122" s="84" customFormat="1" x14ac:dyDescent="0.3"/>
    <row r="123" s="84" customFormat="1" x14ac:dyDescent="0.3"/>
    <row r="124" s="84" customFormat="1" x14ac:dyDescent="0.3"/>
    <row r="125" s="84" customFormat="1" x14ac:dyDescent="0.3"/>
    <row r="126" s="84" customFormat="1" x14ac:dyDescent="0.3"/>
    <row r="127" s="84" customFormat="1" x14ac:dyDescent="0.3"/>
    <row r="128" s="84" customFormat="1" x14ac:dyDescent="0.3"/>
    <row r="129" s="84" customFormat="1" x14ac:dyDescent="0.3"/>
    <row r="130" s="84" customFormat="1" x14ac:dyDescent="0.3"/>
    <row r="131" s="84" customFormat="1" x14ac:dyDescent="0.3"/>
    <row r="132" s="84" customFormat="1" x14ac:dyDescent="0.3"/>
    <row r="133" s="84" customFormat="1" x14ac:dyDescent="0.3"/>
    <row r="134" s="84" customFormat="1" x14ac:dyDescent="0.3"/>
    <row r="135" s="84" customFormat="1" x14ac:dyDescent="0.3"/>
    <row r="136" s="84" customFormat="1" x14ac:dyDescent="0.3"/>
    <row r="137" s="84" customFormat="1" x14ac:dyDescent="0.3"/>
    <row r="138" s="84" customFormat="1" x14ac:dyDescent="0.3"/>
    <row r="139" s="84" customFormat="1" x14ac:dyDescent="0.3"/>
    <row r="140" s="84" customFormat="1" x14ac:dyDescent="0.3"/>
    <row r="141" s="84" customFormat="1" x14ac:dyDescent="0.3"/>
    <row r="142" s="84" customFormat="1" x14ac:dyDescent="0.3"/>
    <row r="143" s="84" customFormat="1" x14ac:dyDescent="0.3"/>
    <row r="144" s="84" customFormat="1" x14ac:dyDescent="0.3"/>
    <row r="145" s="84" customFormat="1" x14ac:dyDescent="0.3"/>
    <row r="146" s="84" customFormat="1" x14ac:dyDescent="0.3"/>
    <row r="147" s="84" customFormat="1" x14ac:dyDescent="0.3"/>
    <row r="148" s="84" customFormat="1" x14ac:dyDescent="0.3"/>
    <row r="149" s="84" customFormat="1" x14ac:dyDescent="0.3"/>
    <row r="150" s="84" customFormat="1" x14ac:dyDescent="0.3"/>
    <row r="151" s="84" customFormat="1" x14ac:dyDescent="0.3"/>
    <row r="152" s="84" customFormat="1" x14ac:dyDescent="0.3"/>
    <row r="153" s="84" customFormat="1" x14ac:dyDescent="0.3"/>
    <row r="154" s="84" customFormat="1" x14ac:dyDescent="0.3"/>
    <row r="155" s="84" customFormat="1" x14ac:dyDescent="0.3"/>
    <row r="156" s="84" customFormat="1" x14ac:dyDescent="0.3"/>
    <row r="157" s="84" customFormat="1" x14ac:dyDescent="0.3"/>
    <row r="158" s="84" customFormat="1" x14ac:dyDescent="0.3"/>
    <row r="159" s="84" customFormat="1" x14ac:dyDescent="0.3"/>
    <row r="160" s="84" customFormat="1" x14ac:dyDescent="0.3"/>
    <row r="161" s="84" customFormat="1" x14ac:dyDescent="0.3"/>
    <row r="162" s="84" customFormat="1" x14ac:dyDescent="0.3"/>
    <row r="163" s="84" customFormat="1" x14ac:dyDescent="0.3"/>
    <row r="164" s="84" customFormat="1" x14ac:dyDescent="0.3"/>
  </sheetData>
  <sheetProtection algorithmName="SHA-512" hashValue="r+HIZUo2AHTkZGmIconY0kbtKOihrP1X3dLPlu5YUTpNVlhbWHZf/35YU0iRZaHA0BdlRA5K6vGmsanJCDdPFQ==" saltValue="50bn48/QLmy5qKMe+G2m1w==" spinCount="100000" sheet="1" objects="1" scenarios="1"/>
  <mergeCells count="7">
    <mergeCell ref="D8:E8"/>
    <mergeCell ref="D9:E9"/>
    <mergeCell ref="A2:F2"/>
    <mergeCell ref="D6:E6"/>
    <mergeCell ref="D7:E7"/>
    <mergeCell ref="B3:F3"/>
    <mergeCell ref="B4:F4"/>
  </mergeCells>
  <phoneticPr fontId="10" type="noConversion"/>
  <hyperlinks>
    <hyperlink ref="F52" r:id="rId1" xr:uid="{00000000-0004-0000-0400-000000000000}"/>
  </hyperlinks>
  <pageMargins left="0.7" right="0.7" top="0.75" bottom="0.75" header="0.3" footer="0.3"/>
  <pageSetup scale="77" fitToHeight="2"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 Debt</vt:lpstr>
      <vt:lpstr>Debt RAD units only</vt:lpstr>
      <vt:lpstr>Debt with RAD + Other units</vt:lpstr>
      <vt:lpstr>Instructions</vt:lpstr>
      <vt:lpstr>OCAF Adjustment Worksheet</vt:lpstr>
      <vt:lpstr>'OCAF Adjustment Worksheet'!Print_Area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Liane Houseknecht</cp:lastModifiedBy>
  <cp:lastPrinted>2017-08-15T16:46:39Z</cp:lastPrinted>
  <dcterms:created xsi:type="dcterms:W3CDTF">2017-06-30T15:19:28Z</dcterms:created>
  <dcterms:modified xsi:type="dcterms:W3CDTF">2017-11-01T14:02:18Z</dcterms:modified>
</cp:coreProperties>
</file>